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7770"/>
  </bookViews>
  <sheets>
    <sheet name="連結貸借対照表" sheetId="5" r:id="rId1"/>
    <sheet name="連結行政コスト計算書" sheetId="6" r:id="rId2"/>
    <sheet name="連結純資産変動計算書" sheetId="7" r:id="rId3"/>
    <sheet name="連結資金収支計算書" sheetId="8" r:id="rId4"/>
    <sheet name="注記" sheetId="11" r:id="rId5"/>
  </sheets>
  <externalReferences>
    <externalReference r:id="rId6"/>
  </externalReferences>
  <definedNames>
    <definedName name="CSV" localSheetId="4">#REF!</definedName>
    <definedName name="CSV">#REF!</definedName>
    <definedName name="CSVDATA" localSheetId="4">#REF!</definedName>
    <definedName name="CSVDATA">#REF!</definedName>
    <definedName name="_xlnm.Print_Area" localSheetId="1">連結行政コスト計算書!$B$8:$P$49</definedName>
    <definedName name="_xlnm.Print_Area" localSheetId="3">連結資金収支計算書!$B$8:$O$69</definedName>
    <definedName name="_xlnm.Print_Area" localSheetId="2">連結純資産変動計算書!$B$8:$S$34</definedName>
    <definedName name="_xlnm.Print_Area" localSheetId="0">連結貸借対照表!$C$8:$AB$71</definedName>
    <definedName name="カテゴリ一覧">[1]カテゴリ!$M$6:$M$16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8" i="5" l="1"/>
  <c r="AD62" i="5"/>
  <c r="AD58" i="5" s="1"/>
  <c r="AD53" i="5"/>
  <c r="AD47" i="5"/>
  <c r="AD43" i="5"/>
  <c r="AD32" i="5"/>
  <c r="AE20" i="5"/>
  <c r="AD16" i="5"/>
  <c r="AE14" i="5"/>
  <c r="Q67" i="8"/>
  <c r="Q66" i="8"/>
  <c r="Q62" i="8"/>
  <c r="Q59" i="8"/>
  <c r="Q58" i="8"/>
  <c r="Q55" i="8"/>
  <c r="Q52" i="8"/>
  <c r="Q50" i="8"/>
  <c r="Q44" i="8"/>
  <c r="Q38" i="8"/>
  <c r="Q36" i="8"/>
  <c r="Q32" i="8"/>
  <c r="Q27" i="8"/>
  <c r="Q22" i="8"/>
  <c r="Q17" i="8"/>
  <c r="U30" i="7"/>
  <c r="U29" i="7"/>
  <c r="U28" i="7"/>
  <c r="U27" i="7"/>
  <c r="U26" i="7"/>
  <c r="W21" i="7"/>
  <c r="V21" i="7"/>
  <c r="V31" i="7" s="1"/>
  <c r="U19" i="7"/>
  <c r="U18" i="7"/>
  <c r="X17" i="7"/>
  <c r="X20" i="7" s="1"/>
  <c r="X31" i="7" s="1"/>
  <c r="X32" i="7" s="1"/>
  <c r="U32" i="7" s="1"/>
  <c r="W17" i="7"/>
  <c r="W20" i="7" s="1"/>
  <c r="W31" i="7" s="1"/>
  <c r="U16" i="7"/>
  <c r="U15" i="7"/>
  <c r="R44" i="6"/>
  <c r="R39" i="6"/>
  <c r="R35" i="6"/>
  <c r="R30" i="6"/>
  <c r="R26" i="6"/>
  <c r="R21" i="6"/>
  <c r="R16" i="6"/>
  <c r="AE29" i="5" l="1"/>
  <c r="AE69" i="5" s="1"/>
  <c r="AD46" i="5"/>
  <c r="AD15" i="5"/>
  <c r="Q16" i="8"/>
  <c r="U31" i="7"/>
  <c r="U20" i="7"/>
  <c r="U17" i="7"/>
  <c r="R15" i="6"/>
  <c r="R14" i="6" s="1"/>
  <c r="R38" i="6" s="1"/>
  <c r="R47" i="6" s="1"/>
  <c r="AD14" i="5" l="1"/>
  <c r="AD69" i="5" s="1"/>
</calcChain>
</file>

<file path=xl/sharedStrings.xml><?xml version="1.0" encoding="utf-8"?>
<sst xmlns="http://schemas.openxmlformats.org/spreadsheetml/2006/main" count="554" uniqueCount="413">
  <si>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</si>
  <si>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</si>
  <si>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</si>
  <si>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</si>
  <si>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</si>
  <si>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</si>
  <si>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</si>
  <si>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</si>
  <si>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</si>
  <si>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</si>
  <si>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</si>
  <si>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</si>
  <si>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</si>
  <si>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</si>
  <si>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</si>
  <si>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</si>
  <si>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</si>
  <si>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</si>
  <si>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</si>
  <si>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</si>
  <si>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</si>
  <si>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</si>
  <si>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</si>
  <si>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</si>
  <si>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</si>
  <si>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</si>
  <si>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</si>
  <si>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</si>
  <si>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</si>
  <si>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</si>
  <si>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</si>
  <si>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</si>
  <si>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</si>
  <si>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</si>
  <si>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</si>
  <si>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</si>
  <si>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</si>
  <si>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</si>
  <si>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</si>
  <si>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</si>
  <si>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</si>
  <si>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</si>
  <si>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</si>
  <si>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</si>
  <si>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</si>
  <si>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</si>
  <si>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</si>
  <si>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</si>
  <si>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</si>
  <si>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</si>
  <si>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</si>
  <si>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</si>
  <si>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</si>
  <si>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</si>
  <si>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</si>
  <si>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</si>
  <si>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</si>
  <si>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</si>
  <si>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</si>
  <si>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</si>
  <si>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</si>
  <si>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</si>
  <si>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</si>
  <si>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</si>
  <si>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</si>
  <si>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</si>
  <si>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</si>
  <si>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</si>
  <si>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1400000</t>
  </si>
  <si>
    <t>長期延滞債権</t>
  </si>
  <si>
    <t>1410000</t>
  </si>
  <si>
    <t>長期貸付金</t>
  </si>
  <si>
    <t>1420000</t>
  </si>
  <si>
    <t>基金</t>
  </si>
  <si>
    <t>1430000</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</si>
  <si>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</si>
  <si>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</si>
  <si>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</si>
  <si>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</si>
  <si>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</si>
  <si>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</si>
  <si>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</si>
  <si>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</si>
  <si>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</si>
  <si>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</si>
  <si>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</si>
  <si>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</si>
  <si>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</si>
  <si>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</si>
  <si>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</si>
  <si>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</si>
  <si>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</si>
  <si>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</si>
  <si>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</si>
  <si>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</si>
  <si>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</si>
  <si>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</si>
  <si>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</si>
  <si>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</si>
  <si>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</si>
  <si>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</si>
  <si>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</si>
  <si>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</si>
  <si>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</si>
  <si>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</si>
  <si>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</si>
  <si>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</si>
  <si>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</si>
  <si>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</si>
  <si>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</si>
  <si>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</si>
  <si>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</si>
  <si>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</si>
  <si>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</si>
  <si>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</si>
  <si>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</si>
  <si>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</si>
  <si>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</si>
  <si>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</si>
  <si>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</si>
  <si>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</si>
  <si>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</si>
  <si>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</si>
  <si>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</si>
  <si>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</si>
  <si>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</si>
  <si>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</si>
  <si>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</si>
  <si>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</si>
  <si>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</si>
  <si>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</si>
  <si>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1765000</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</si>
  <si>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</si>
  <si>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</si>
  <si>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</si>
  <si>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</si>
  <si>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</si>
  <si>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</si>
  <si>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</si>
  <si>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</si>
  <si>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</si>
  <si>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</si>
  <si>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</si>
  <si>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</si>
  <si>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</si>
  <si>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</si>
  <si>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</si>
  <si>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</si>
  <si>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</si>
  <si>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</si>
  <si>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</si>
  <si>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</si>
  <si>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</si>
  <si>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</si>
  <si>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</si>
  <si>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</si>
  <si>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</si>
  <si>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</si>
  <si>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</si>
  <si>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</si>
  <si>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</si>
  <si>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</si>
  <si>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</si>
  <si>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</si>
  <si>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</si>
  <si>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</si>
  <si>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</si>
  <si>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</si>
  <si>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</si>
  <si>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</si>
  <si>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</si>
  <si>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</si>
  <si>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</si>
  <si>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</si>
  <si>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</si>
  <si>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</si>
  <si>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</si>
  <si>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</si>
  <si>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</si>
  <si>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</si>
  <si>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</si>
  <si>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</si>
  <si>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</si>
  <si>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</si>
  <si>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</si>
  <si>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</si>
  <si>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</si>
  <si>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</si>
  <si>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</si>
  <si>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</si>
  <si>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</si>
  <si>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</si>
  <si>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</si>
  <si>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</si>
  <si>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</si>
  <si>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</si>
  <si>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</si>
  <si>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</si>
  <si>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</si>
  <si>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</si>
  <si>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</si>
  <si>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</si>
  <si>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</si>
  <si>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</si>
  <si>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</si>
  <si>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</si>
  <si>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</si>
  <si>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</si>
  <si>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</si>
  <si>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</si>
  <si>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</si>
  <si>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</si>
  <si>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</si>
  <si>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</si>
  <si>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</si>
  <si>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</si>
  <si>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</si>
  <si>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</si>
  <si>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</si>
  <si>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他団体出資等分の増加</t>
  </si>
  <si>
    <t>他団体出資等分の減少</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</si>
  <si>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</si>
  <si>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</si>
  <si>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</si>
  <si>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</si>
  <si>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</si>
  <si>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</si>
  <si>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</si>
  <si>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</si>
  <si>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</si>
  <si>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</si>
  <si>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</si>
  <si>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</si>
  <si>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</si>
  <si>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</si>
  <si>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</si>
  <si>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</si>
  <si>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</si>
  <si>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</si>
  <si>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</si>
  <si>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</si>
  <si>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</si>
  <si>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</si>
  <si>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</si>
  <si>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</si>
  <si>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</si>
  <si>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</si>
  <si>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</si>
  <si>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</si>
  <si>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</si>
  <si>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</si>
  <si>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</si>
  <si>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</si>
  <si>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</si>
  <si>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</si>
  <si>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</si>
  <si>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</si>
  <si>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</si>
  <si>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</si>
  <si>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</si>
  <si>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</si>
  <si>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</si>
  <si>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</si>
  <si>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</si>
  <si>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</si>
  <si>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</si>
  <si>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</si>
  <si>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</si>
  <si>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</si>
  <si>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</si>
  <si>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</si>
  <si>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</si>
  <si>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</si>
  <si>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</si>
  <si>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</si>
  <si>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</si>
  <si>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</si>
  <si>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</si>
  <si>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</si>
  <si>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</si>
  <si>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</si>
  <si>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</si>
  <si>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</si>
  <si>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</si>
  <si>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</si>
  <si>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</si>
  <si>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</si>
  <si>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</si>
  <si>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</si>
  <si>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</si>
  <si>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</si>
  <si>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</si>
  <si>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</si>
  <si>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</si>
  <si>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</si>
  <si>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</si>
  <si>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</si>
  <si>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</si>
  <si>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</si>
  <si>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</si>
  <si>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</si>
  <si>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</si>
  <si>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</si>
  <si>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</si>
  <si>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</si>
  <si>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</si>
  <si>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</si>
  <si>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</si>
  <si>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</si>
  <si>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</si>
  <si>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</si>
  <si>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</si>
  <si>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</si>
  <si>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</si>
  <si>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</si>
  <si>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</si>
  <si>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</si>
  <si>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</si>
  <si>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</si>
  <si>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【純資産の部】</t>
  </si>
  <si>
    <t>負債及び純資産合計</t>
  </si>
  <si>
    <t>※ 下位項目との金額差は、単位未満の四捨五入によるものです。</t>
  </si>
  <si>
    <t>合計</t>
  </si>
  <si>
    <t>固定資産
等形成分</t>
  </si>
  <si>
    <t>余剰分
（不足分）</t>
  </si>
  <si>
    <t>固定資産等の変動（内部変動）</t>
  </si>
  <si>
    <t>3132000</t>
  </si>
  <si>
    <t>3133000</t>
  </si>
  <si>
    <t>【業務活動収支】</t>
  </si>
  <si>
    <t>【投資活動収支】</t>
  </si>
  <si>
    <t>【財務活動収支】</t>
  </si>
  <si>
    <t>*出力条件</t>
  </si>
  <si>
    <t>*会計年度 ： H29</t>
  </si>
  <si>
    <t>*出力帳票選択 ： 財務書類</t>
  </si>
  <si>
    <t>*団体区分 ： 連結</t>
  </si>
  <si>
    <t>*団体／会計コード ：</t>
  </si>
  <si>
    <t>*出力範囲 ： 年次</t>
  </si>
  <si>
    <t>*出力金額単位 ： 千円</t>
  </si>
  <si>
    <t>１．重要な会計方針</t>
  </si>
  <si>
    <t>　現金（手許現金及び要求払預金）及び現金同等物（容易に換金可能であり、かつ、価値変動が僅少なもので、3か月以内に満期日が到来する流動性の高い投資をいいます。ただし、一般会計等においては、東伊豆町資金管理方針において、歳計現金等の保管方法として規定した預金等としています。）</t>
  </si>
  <si>
    <t>消費税等の会計処理は、税込方式によっています。</t>
  </si>
  <si>
    <t xml:space="preserve"> 該当事項なし</t>
  </si>
  <si>
    <t>２．重要な会計方針の変更等</t>
  </si>
  <si>
    <t>４．偶発債務</t>
  </si>
  <si>
    <t>５．追加情報</t>
  </si>
  <si>
    <t>（単位：千円）</t>
  </si>
  <si>
    <t>-</t>
    <phoneticPr fontId="2"/>
  </si>
  <si>
    <t>連結行政コスト計算書</t>
  </si>
  <si>
    <t>自　平成２９年４月１日　</t>
    <phoneticPr fontId="11"/>
  </si>
  <si>
    <t>至　平成３０年３月３１日</t>
    <phoneticPr fontId="11"/>
  </si>
  <si>
    <t>-</t>
    <phoneticPr fontId="11"/>
  </si>
  <si>
    <t>-</t>
    <phoneticPr fontId="11"/>
  </si>
  <si>
    <t>※</t>
  </si>
  <si>
    <t>連結純資産変動計算書</t>
  </si>
  <si>
    <t>自　平成２９年４月１日　</t>
    <phoneticPr fontId="11"/>
  </si>
  <si>
    <t>-</t>
    <phoneticPr fontId="11"/>
  </si>
  <si>
    <t>-</t>
    <phoneticPr fontId="11"/>
  </si>
  <si>
    <t>連結資金収支計算書</t>
  </si>
  <si>
    <t>地方債等償還支出</t>
    <phoneticPr fontId="11"/>
  </si>
  <si>
    <t>地方債等発行収入</t>
    <phoneticPr fontId="11"/>
  </si>
  <si>
    <t>連結貸借対照表</t>
  </si>
  <si>
    <t>（平成３０年３月３１日現在）</t>
  </si>
  <si>
    <t>地方債等</t>
    <phoneticPr fontId="2"/>
  </si>
  <si>
    <t>1年内償還予定地方債等</t>
    <phoneticPr fontId="2"/>
  </si>
  <si>
    <t>①満期保有目的有価証券・・・・・・・・・・・・償却原価法（定額法）
②満期保有目的以外の有価証券
 ア 市場価格のあるもの・・・・・・・・・・・・会計年度末における市場価格
　　　　　　　　　　　　　　　　　　　　　　　（売却原は移動平均法により算定）
 イ 市場価格のないもの・・・・・・・・・・・・取得原価（又は償却原価法(定額法)）
③出資金
 ア 市場価格のあるもの・・・・・・・・・・・・会計年度末における市場価格
　　　　　　　　　　　　　　　　　　　　　　（売却原は移動平均法により算定）
 イ 市場価格のないもの・・・・・・・・・・・・出資金額</t>
  </si>
  <si>
    <t>　地方自治法第235条の５に基づき出納整理期間が設けられている団体（会計）において　は、出納整理期間における現金の受払い等を終了した後の係数をもって会計年度末の係数としています。
　なお、出納整理期間を設けていない団体（会計）と出納整理期間を設けている団体（会計）との間で、出納整理期間に現金の受払い等があった場合は、現金の受払い等が終了したものとして調整しています。</t>
  </si>
  <si>
    <t>(1)有形固定資産等の評価基準及び評価方法</t>
    <phoneticPr fontId="11"/>
  </si>
  <si>
    <t>①有形固定資産・・・・・・・・・・・・・・・・取得原価
　ただし、開始時の評価基準及び評価方法については、次のとおりです。
 ア 昭和59年度以前に取得したもの・・・取得原価
　ただし、道路、河川及び水路の敷地は備忘価額１円としています。
 イ 昭和60年度以降に取得したもの
　取得原価が判明しているもの・・・・・・・・・取得原価
　取得価額が不明なもの・・・・・・・・・・・・再調達原価
　　ただし、取得原価が不明な道路、河川及び水路の敷地は備忘価額１円としています。
②無形固定資産・・・・・・・・・・・・・・・・原則として取得原価
　ただし、取得原価が不明なものは、再調達原価としています。</t>
    <phoneticPr fontId="11"/>
  </si>
  <si>
    <t>(2)有価証券等の評価基準及び評価方法</t>
    <phoneticPr fontId="11"/>
  </si>
  <si>
    <t>(3)有形固定資産等の減価償却の方法</t>
    <phoneticPr fontId="11"/>
  </si>
  <si>
    <t>①有形固定資産（リース資産を除きます。）・・・定額法
　なお、主な耐用年数は以下のとおりです。
　　建物　　　　４年～50年
　　工作物　　　２年～75年
　　その他　　　　　　50年
　　物品　　　　２年～20年
②無形固定資産（リース資産を除きます。）・・・定額法
　（ソフトウェアについては、当町における見込利用期間（５年）に基づく定額法によってい
　ます。）
③所有権移転ファイナンス・リース取引に係るリース資産（リース期間が１年以内のリース取
　引及びリース契約１件当たりのリース料総額が300万円以下のファイナンス・リース取引を
　除きます。）
　　・・・・・自己所有の固定資産に適用する減価償却方法と同一の方法</t>
    <phoneticPr fontId="11"/>
  </si>
  <si>
    <t>(4)引当金の計上基準及び算定方法</t>
    <phoneticPr fontId="11"/>
  </si>
  <si>
    <t>①徴収不能引当金
　未収金については、過去５年間の平均不納欠損率により（又は個別に回収可能性を検討し）、徴収不能見込額を計上しています。
　長期滞留債権については、過去５年間の平均不納欠損率により（又は個別に回収可能性を検討し）、徴収不能見込額を計上しています。
　長期貸付金については、過去５年間の平均不納欠損率により(又は個別に回収可能性を検討し）、徴収不能見込額を計上しています。
②退職手当引当金
　期末自己都合要支給額に、退職手当債務から組合への加入時以降の負担金の累計額から既に職員に対し退職手当として支給された額の総額を控除した額に、組合における積立金額の運用益のうち東伊豆町へ按分される額を加算した額を控除した額を計上しています。
③損失補償等引当金
　履行すべき額が確定していない損失補償債務等のうち、地方公共団体の財政の健全化に関する法律に規定する将来負担比率の算定に含めた将来負担額を計上しています。
④賞与等引当金
　翌年度６月支給予定の期末手当及び勤勉手当並びにそれらに係る法定福利費相当額の見込額について、それぞれ本会計年度の期間に対応する部分を計上しています。</t>
    <phoneticPr fontId="11"/>
  </si>
  <si>
    <t>(5)リース取引の処理方法</t>
    <phoneticPr fontId="11"/>
  </si>
  <si>
    <t>①ファイナンス・リース取引
 ア 所有権移転ファイナンス・リース取引（リース期間が１年以内のリース取引及びリー
　　ス料総額が300万円以下のファイナンス・リース取引を除きます。）
　　　通常の売買取引に係る方法に準じた会計処理を行っています。
 イ ア以外のファイナンス・リース取引
　　　通常の賃貸借取引に係る方法に準じた会計処理を行っています。
②オペレーティング・リース取引
　通常の賃貸借取引に係る方法に準じた会計処理を行っています。</t>
    <phoneticPr fontId="11"/>
  </si>
  <si>
    <t>(6)連結資金収支計算書における資金の範囲</t>
    <phoneticPr fontId="11"/>
  </si>
  <si>
    <t>(7)採用した消費税等の会計処理</t>
    <phoneticPr fontId="11"/>
  </si>
  <si>
    <t>(8)連結対象団体（会計）の決算日が一般会計等と異なる場合は、当該決算日及び連結のため当該
　連結対象団体（会計）について特に行った処理の概要</t>
    <phoneticPr fontId="11"/>
  </si>
  <si>
    <t>(9)その他連結財務書類作成のための基本となる重要な事項</t>
    <phoneticPr fontId="11"/>
  </si>
  <si>
    <t>(1)会計処理の原則または手続を変更した場合には、その旨、変更の理由及び当該変更が連結財務
　書類に与えている影響の内容</t>
    <phoneticPr fontId="11"/>
  </si>
  <si>
    <t xml:space="preserve"> 該当事項なし</t>
    <phoneticPr fontId="11"/>
  </si>
  <si>
    <t>(2)表示方法を変更した場合には、その旨</t>
    <phoneticPr fontId="11"/>
  </si>
  <si>
    <t>(3)連結資金収支計算書における資金の範囲を変更した場合には、その旨、変更の理由及び当該変
　更が連結資金収支計算書に与えている影響の内容</t>
    <phoneticPr fontId="11"/>
  </si>
  <si>
    <t>３．重要な後発事象</t>
    <phoneticPr fontId="11"/>
  </si>
  <si>
    <t>(1)主要な業務の改廃</t>
    <phoneticPr fontId="11"/>
  </si>
  <si>
    <t>(2)組織・機構の大幅な変更</t>
    <phoneticPr fontId="11"/>
  </si>
  <si>
    <t>(3)地方財政制度の大幅な改正</t>
    <phoneticPr fontId="11"/>
  </si>
  <si>
    <t>(4)重大な災害等の発生</t>
    <phoneticPr fontId="11"/>
  </si>
  <si>
    <t>(5)その他重要な後発事象</t>
    <phoneticPr fontId="11"/>
  </si>
  <si>
    <t>(1)保証債務及び損失補償債務負担の状況（総額、確定債務額及び履行すべき額が確定していない
　ものの内訳（連結貸借対照表計上額及び未計上額））</t>
    <phoneticPr fontId="11"/>
  </si>
  <si>
    <t>(2)係争中の訴訟等で損害賠償等の請求を受けているもの</t>
    <phoneticPr fontId="11"/>
  </si>
  <si>
    <t>(3)その他主要な偶発債務</t>
    <phoneticPr fontId="11"/>
  </si>
  <si>
    <t>(1)連結対象団体（会計）の一覧、連結の方法（比例連結の場合は比例連結割合を含みます。）及
　び連結対象と判断した理由</t>
    <phoneticPr fontId="11"/>
  </si>
  <si>
    <t>全体会計 国民健康保険特別会計 ： 全部連結</t>
    <rPh sb="2" eb="4">
      <t>カイケイ</t>
    </rPh>
    <phoneticPr fontId="11"/>
  </si>
  <si>
    <t>全体会計 介護保険特別会計 ： 全部連結</t>
    <phoneticPr fontId="11"/>
  </si>
  <si>
    <t>全体会計 風力発電事業特別会計 ： 全部連結</t>
    <phoneticPr fontId="11"/>
  </si>
  <si>
    <t>全体会計 後期高齢者医療特別会計 ： 全部連結</t>
    <phoneticPr fontId="11"/>
  </si>
  <si>
    <t>全体会計 水道事業会計 ： 全部連結</t>
    <phoneticPr fontId="11"/>
  </si>
  <si>
    <t>一部事務組合・広域連合 東河環境センター会計 ： 比例連結 ： 62.51%</t>
    <rPh sb="25" eb="27">
      <t>ヒレイ</t>
    </rPh>
    <phoneticPr fontId="11"/>
  </si>
  <si>
    <t>一部事務組合・広域連合 静岡地方税滞納整理機構 ： 比例連結 ： 0.72%</t>
    <phoneticPr fontId="11"/>
  </si>
  <si>
    <t>一部事務組合・広域連合 一部事務組合下田メディカルセンター病院事業会計 
　： 比例連結 ： 2.27%</t>
    <phoneticPr fontId="11"/>
  </si>
  <si>
    <t>一部事務組合・広域連合 伊豆斎場組合 ： 比例連結 ： 24.66%</t>
    <phoneticPr fontId="11"/>
  </si>
  <si>
    <t>一部事務組合・広域連合 静岡県後期高齢者医療広域連合 ： 比例連結 ： 0.47%</t>
    <phoneticPr fontId="11"/>
  </si>
  <si>
    <t>一部事務組合・広域連合 静岡県市町総合事務組合(退職手当事務区分) ： みなし連結</t>
    <rPh sb="30" eb="32">
      <t>クブン</t>
    </rPh>
    <rPh sb="39" eb="41">
      <t>レンケツ</t>
    </rPh>
    <phoneticPr fontId="11"/>
  </si>
  <si>
    <t>一部事務組合・広域連合 静岡県市町総合事務組合(非常勤職員公務災害補償事務区分) 
　： 比例連結 ： 2.92%</t>
    <phoneticPr fontId="11"/>
  </si>
  <si>
    <t>一部事務組合・広域連合 駿東伊豆消防組合 ： 比例連結 ： 4.61%</t>
    <phoneticPr fontId="11"/>
  </si>
  <si>
    <t>　連結の方法は次のとおりです。</t>
    <rPh sb="1" eb="3">
      <t>レンケツ</t>
    </rPh>
    <rPh sb="4" eb="6">
      <t>ホウホウ</t>
    </rPh>
    <rPh sb="7" eb="8">
      <t>ツギ</t>
    </rPh>
    <phoneticPr fontId="11"/>
  </si>
  <si>
    <t>　①地方公営企業会計は、すべて全部連結の対象としています。</t>
    <rPh sb="2" eb="4">
      <t>チホウ</t>
    </rPh>
    <rPh sb="4" eb="6">
      <t>コウエイ</t>
    </rPh>
    <rPh sb="6" eb="8">
      <t>キギョウ</t>
    </rPh>
    <rPh sb="8" eb="10">
      <t>カイケイ</t>
    </rPh>
    <rPh sb="15" eb="17">
      <t>ゼンブ</t>
    </rPh>
    <rPh sb="17" eb="19">
      <t>レンケツ</t>
    </rPh>
    <rPh sb="20" eb="22">
      <t>タイショウ</t>
    </rPh>
    <phoneticPr fontId="11"/>
  </si>
  <si>
    <t>　②一部事務組合・広域連合は、各構成団体の経費負担割合等に基づき比例連結の対象と
　　しています。</t>
    <rPh sb="2" eb="4">
      <t>イチブ</t>
    </rPh>
    <rPh sb="4" eb="6">
      <t>ジム</t>
    </rPh>
    <rPh sb="6" eb="8">
      <t>クミアイ</t>
    </rPh>
    <rPh sb="9" eb="11">
      <t>コウイキ</t>
    </rPh>
    <rPh sb="11" eb="13">
      <t>レンゴウ</t>
    </rPh>
    <rPh sb="15" eb="18">
      <t>カクコウセイ</t>
    </rPh>
    <rPh sb="18" eb="20">
      <t>ダンタイ</t>
    </rPh>
    <rPh sb="21" eb="23">
      <t>ケイヒ</t>
    </rPh>
    <rPh sb="23" eb="25">
      <t>フタン</t>
    </rPh>
    <rPh sb="25" eb="27">
      <t>ワリアイ</t>
    </rPh>
    <rPh sb="27" eb="28">
      <t>トウ</t>
    </rPh>
    <rPh sb="29" eb="30">
      <t>モト</t>
    </rPh>
    <rPh sb="32" eb="34">
      <t>ヒレイ</t>
    </rPh>
    <rPh sb="34" eb="36">
      <t>レンケツ</t>
    </rPh>
    <rPh sb="37" eb="39">
      <t>タイショウ</t>
    </rPh>
    <phoneticPr fontId="11"/>
  </si>
  <si>
    <t>(2)出納整理期間について、出納整理期間が設けられている旨（根拠条文を含みます。）及び出納
　整理期間における現金の受払い等を終了した後の計数をもって会計年度末の計数としている旨、
　出納整理期間が異なる連結対象団体（会計）がある場合は当該団体（会計）の一覧と修正の仕方</t>
    <phoneticPr fontId="11"/>
  </si>
  <si>
    <t>(3)表示単位未満の金額は四捨五入することとしているが、四捨五入により合計金額に齟齬が生じ
　る場合は、その旨</t>
    <phoneticPr fontId="11"/>
  </si>
  <si>
    <t>　千円未満を四捨五入して表示しているため、合計金額が一致しない場合があります。</t>
    <phoneticPr fontId="11"/>
  </si>
  <si>
    <t>(4)その他連結財務書類の内容を理解するために必要と認められる事項</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</si>
</sst>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hair">
        <color indexed="64"/>
      </left>
      <right style="hair">
        <color indexed="64"/>
      </right>
      <top style="thin">
        <color indexed="64"/>
      </top>
      <bottom style="hair">
        <color indexed="64"/>
      </bottom>
      <diagonal/>
    </border>
  </borders>
  <cellStyleXfs count="17">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xf numFmtId="0" fontId="9" fillId="0" borderId="53">
      <alignment horizontal="center" vertical="center"/>
    </xf>
  </cellStyleXfs>
  <cellXfs count="308">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4" fillId="0" borderId="0" xfId="5" applyFont="1" applyFill="1" applyAlignment="1">
      <alignment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19" xfId="5" applyFont="1" applyFill="1" applyBorder="1" applyAlignment="1">
      <alignment horizontal="right" vertical="center"/>
    </xf>
    <xf numFmtId="177" fontId="9" fillId="0" borderId="10" xfId="5" applyNumberFormat="1" applyFont="1" applyFill="1" applyBorder="1" applyAlignment="1">
      <alignment horizontal="center" vertical="center"/>
    </xf>
    <xf numFmtId="0" fontId="9" fillId="0" borderId="10" xfId="5" applyFont="1" applyFill="1" applyBorder="1" applyAlignment="1">
      <alignment horizontal="center" vertical="center"/>
    </xf>
    <xf numFmtId="38" fontId="1" fillId="0" borderId="6" xfId="6" applyFont="1" applyFill="1" applyBorder="1" applyAlignment="1">
      <alignment vertical="center"/>
    </xf>
    <xf numFmtId="176" fontId="1" fillId="2" borderId="19" xfId="5" applyNumberFormat="1" applyFont="1" applyFill="1" applyBorder="1" applyAlignment="1">
      <alignment horizontal="right" vertical="center"/>
    </xf>
    <xf numFmtId="177" fontId="9" fillId="2" borderId="10" xfId="5" applyNumberFormat="1" applyFont="1" applyFill="1" applyBorder="1" applyAlignment="1">
      <alignment horizontal="center" vertical="center"/>
    </xf>
    <xf numFmtId="178" fontId="9" fillId="2" borderId="10"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176" fontId="1" fillId="2" borderId="21" xfId="5" applyNumberFormat="1" applyFont="1" applyFill="1" applyBorder="1" applyAlignment="1">
      <alignment horizontal="right" vertical="center"/>
    </xf>
    <xf numFmtId="178" fontId="9" fillId="2" borderId="22"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19" xfId="5" applyFont="1" applyFill="1" applyBorder="1" applyAlignment="1">
      <alignment horizontal="right" vertical="center"/>
    </xf>
    <xf numFmtId="0" fontId="9" fillId="2" borderId="10" xfId="5" applyFont="1" applyFill="1" applyBorder="1" applyAlignment="1">
      <alignment horizontal="center" vertical="center"/>
    </xf>
    <xf numFmtId="178" fontId="9" fillId="2" borderId="10" xfId="5" applyNumberFormat="1" applyFont="1" applyFill="1" applyBorder="1" applyAlignment="1">
      <alignment horizontal="right" vertical="center"/>
    </xf>
    <xf numFmtId="0" fontId="9" fillId="2" borderId="10" xfId="5" applyFont="1" applyFill="1" applyBorder="1" applyAlignment="1">
      <alignment horizontal="right" vertical="center"/>
    </xf>
    <xf numFmtId="0" fontId="1" fillId="0" borderId="9" xfId="5" applyFont="1" applyFill="1" applyBorder="1" applyAlignment="1">
      <alignment vertical="center"/>
    </xf>
    <xf numFmtId="0" fontId="1" fillId="0" borderId="0" xfId="5" applyFont="1" applyFill="1" applyAlignment="1">
      <alignment vertical="center"/>
    </xf>
    <xf numFmtId="0" fontId="9" fillId="0" borderId="10" xfId="5" applyFont="1" applyFill="1" applyBorder="1" applyAlignment="1">
      <alignment horizontal="right" vertical="center"/>
    </xf>
    <xf numFmtId="176" fontId="1" fillId="2" borderId="27" xfId="5" applyNumberFormat="1" applyFont="1" applyFill="1" applyBorder="1" applyAlignment="1">
      <alignment horizontal="right" vertical="center"/>
    </xf>
    <xf numFmtId="178" fontId="9" fillId="2" borderId="28" xfId="5" applyNumberFormat="1" applyFont="1" applyFill="1" applyBorder="1" applyAlignment="1">
      <alignment horizontal="center" vertical="center"/>
    </xf>
    <xf numFmtId="176" fontId="1" fillId="2" borderId="17" xfId="5" applyNumberFormat="1" applyFont="1" applyFill="1" applyBorder="1" applyAlignment="1">
      <alignment horizontal="right" vertical="center"/>
    </xf>
    <xf numFmtId="177" fontId="9" fillId="2" borderId="18" xfId="5" applyNumberFormat="1" applyFont="1" applyFill="1" applyBorder="1" applyAlignment="1">
      <alignment horizontal="center" vertical="center"/>
    </xf>
    <xf numFmtId="178" fontId="9" fillId="2" borderId="18"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19" xfId="0" applyNumberFormat="1" applyFont="1" applyFill="1" applyBorder="1" applyAlignment="1">
      <alignment horizontal="right" vertical="center"/>
    </xf>
    <xf numFmtId="0" fontId="9" fillId="2" borderId="10" xfId="0" applyFont="1" applyFill="1" applyBorder="1" applyAlignment="1">
      <alignment horizontal="center" vertical="center"/>
    </xf>
    <xf numFmtId="0" fontId="4" fillId="2" borderId="0" xfId="0" applyFont="1" applyFill="1" applyBorder="1" applyAlignment="1">
      <alignment vertical="center"/>
    </xf>
    <xf numFmtId="178" fontId="9" fillId="2" borderId="10"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0"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1" xfId="0" applyNumberFormat="1" applyFont="1" applyFill="1" applyBorder="1" applyAlignment="1">
      <alignment horizontal="right" vertical="center"/>
    </xf>
    <xf numFmtId="37" fontId="9" fillId="2" borderId="22" xfId="0" applyNumberFormat="1" applyFont="1" applyFill="1" applyBorder="1" applyAlignment="1">
      <alignment horizontal="center" vertical="center"/>
    </xf>
    <xf numFmtId="38" fontId="1" fillId="2" borderId="15" xfId="1" applyFont="1" applyFill="1" applyBorder="1" applyAlignment="1">
      <alignment vertical="center"/>
    </xf>
    <xf numFmtId="38" fontId="1" fillId="2" borderId="16" xfId="1" applyFont="1" applyFill="1" applyBorder="1" applyAlignment="1">
      <alignment vertical="center"/>
    </xf>
    <xf numFmtId="0" fontId="13" fillId="2" borderId="16" xfId="0" applyFont="1" applyFill="1" applyBorder="1" applyAlignment="1">
      <alignment vertical="center"/>
    </xf>
    <xf numFmtId="176" fontId="1" fillId="2" borderId="17" xfId="0" applyNumberFormat="1" applyFont="1" applyFill="1" applyBorder="1" applyAlignment="1">
      <alignment horizontal="right" vertical="center"/>
    </xf>
    <xf numFmtId="178" fontId="9" fillId="2" borderId="18"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4" fillId="0" borderId="0" xfId="8" applyFont="1" applyFill="1" applyAlignment="1">
      <alignment vertical="center"/>
    </xf>
    <xf numFmtId="0" fontId="12"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2" xfId="8" applyFont="1" applyFill="1" applyBorder="1" applyAlignment="1">
      <alignment vertical="center"/>
    </xf>
    <xf numFmtId="0" fontId="1" fillId="0" borderId="32" xfId="8" applyFont="1" applyFill="1" applyBorder="1" applyAlignment="1">
      <alignment vertical="center"/>
    </xf>
    <xf numFmtId="0" fontId="1" fillId="0" borderId="0" xfId="8" applyFont="1" applyFill="1" applyAlignment="1">
      <alignment horizontal="center" vertical="center"/>
    </xf>
    <xf numFmtId="38" fontId="1" fillId="0" borderId="37"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8"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19"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6" fontId="9" fillId="0" borderId="9"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8" xfId="8" applyNumberFormat="1" applyFont="1" applyFill="1" applyBorder="1" applyAlignment="1">
      <alignment horizontal="center" vertical="center"/>
    </xf>
    <xf numFmtId="0" fontId="1" fillId="0" borderId="6" xfId="8" applyFont="1" applyFill="1" applyBorder="1" applyAlignment="1">
      <alignment vertical="center"/>
    </xf>
    <xf numFmtId="176" fontId="9" fillId="0" borderId="10"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1" xfId="6" applyFont="1" applyFill="1" applyBorder="1" applyAlignment="1">
      <alignment vertical="center"/>
    </xf>
    <xf numFmtId="0" fontId="1" fillId="0" borderId="12" xfId="9" applyFont="1" applyFill="1" applyBorder="1" applyAlignment="1">
      <alignment vertical="center"/>
    </xf>
    <xf numFmtId="0" fontId="1" fillId="0" borderId="12" xfId="8" applyFont="1" applyFill="1" applyBorder="1" applyAlignment="1">
      <alignment vertical="center"/>
    </xf>
    <xf numFmtId="176" fontId="1" fillId="0" borderId="23" xfId="8" applyNumberFormat="1" applyFont="1" applyFill="1" applyBorder="1" applyAlignment="1">
      <alignment horizontal="right" vertical="center"/>
    </xf>
    <xf numFmtId="179" fontId="9" fillId="0" borderId="12" xfId="8" applyNumberFormat="1" applyFont="1" applyFill="1" applyBorder="1" applyAlignment="1">
      <alignment horizontal="center" vertical="center"/>
    </xf>
    <xf numFmtId="176" fontId="9" fillId="0" borderId="13" xfId="8" applyNumberFormat="1" applyFont="1" applyFill="1" applyBorder="1" applyAlignment="1">
      <alignment horizontal="center" vertical="center"/>
    </xf>
    <xf numFmtId="176" fontId="1" fillId="0" borderId="12" xfId="8" applyNumberFormat="1" applyFont="1" applyFill="1" applyBorder="1" applyAlignment="1">
      <alignment horizontal="right" vertical="center"/>
    </xf>
    <xf numFmtId="176" fontId="9" fillId="0" borderId="14" xfId="8" applyNumberFormat="1" applyFont="1" applyFill="1" applyBorder="1" applyAlignment="1">
      <alignment horizontal="center" vertical="center"/>
    </xf>
    <xf numFmtId="38" fontId="1" fillId="0" borderId="20" xfId="6" applyFont="1" applyFill="1" applyBorder="1" applyAlignment="1">
      <alignment vertical="center"/>
    </xf>
    <xf numFmtId="0" fontId="1" fillId="0" borderId="7" xfId="9" applyFont="1" applyFill="1" applyBorder="1" applyAlignment="1">
      <alignment vertical="center"/>
    </xf>
    <xf numFmtId="0" fontId="1" fillId="0" borderId="45" xfId="9" applyFont="1" applyFill="1" applyBorder="1" applyAlignment="1">
      <alignment vertical="center"/>
    </xf>
    <xf numFmtId="0" fontId="1" fillId="0" borderId="7" xfId="8" applyFont="1" applyFill="1" applyBorder="1" applyAlignment="1">
      <alignment vertical="center"/>
    </xf>
    <xf numFmtId="176" fontId="1" fillId="0" borderId="21" xfId="8" applyNumberFormat="1" applyFont="1" applyFill="1" applyBorder="1" applyAlignment="1">
      <alignment horizontal="right" vertical="center"/>
    </xf>
    <xf numFmtId="179" fontId="9" fillId="0" borderId="46" xfId="8" applyNumberFormat="1" applyFont="1" applyFill="1" applyBorder="1" applyAlignment="1">
      <alignment horizontal="center" vertical="center"/>
    </xf>
    <xf numFmtId="176" fontId="9" fillId="0" borderId="46"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2" xfId="8" applyNumberFormat="1" applyFont="1" applyFill="1" applyBorder="1" applyAlignment="1">
      <alignment horizontal="center" vertical="center"/>
    </xf>
    <xf numFmtId="0" fontId="1" fillId="0" borderId="0" xfId="9" applyFont="1" applyFill="1" applyBorder="1" applyAlignment="1">
      <alignment vertical="center"/>
    </xf>
    <xf numFmtId="179" fontId="9" fillId="0" borderId="9" xfId="8" applyNumberFormat="1" applyFont="1" applyFill="1" applyBorder="1" applyAlignment="1">
      <alignment horizontal="center" vertical="center"/>
    </xf>
    <xf numFmtId="0" fontId="1" fillId="0" borderId="12" xfId="9" applyFont="1" applyFill="1" applyBorder="1" applyAlignment="1">
      <alignment horizontal="left" vertical="center"/>
    </xf>
    <xf numFmtId="38" fontId="8" fillId="0" borderId="0" xfId="6" applyFont="1" applyFill="1" applyBorder="1" applyAlignment="1">
      <alignment vertical="center"/>
    </xf>
    <xf numFmtId="38" fontId="1" fillId="0" borderId="24" xfId="6" applyFont="1" applyFill="1" applyBorder="1" applyAlignment="1">
      <alignment vertical="center"/>
    </xf>
    <xf numFmtId="0" fontId="1" fillId="0" borderId="25" xfId="9" applyFont="1" applyFill="1" applyBorder="1" applyAlignment="1">
      <alignment vertical="center"/>
    </xf>
    <xf numFmtId="0" fontId="1" fillId="0" borderId="25" xfId="9" applyFont="1" applyFill="1" applyBorder="1" applyAlignment="1">
      <alignment horizontal="left" vertical="center"/>
    </xf>
    <xf numFmtId="0" fontId="10" fillId="0" borderId="25" xfId="9" applyFont="1" applyFill="1" applyBorder="1" applyAlignment="1">
      <alignment horizontal="left" vertical="center"/>
    </xf>
    <xf numFmtId="0" fontId="1" fillId="0" borderId="25" xfId="8" applyFont="1" applyFill="1" applyBorder="1" applyAlignment="1">
      <alignment vertical="center"/>
    </xf>
    <xf numFmtId="176" fontId="1" fillId="0" borderId="27" xfId="8" applyNumberFormat="1" applyFont="1" applyFill="1" applyBorder="1" applyAlignment="1">
      <alignment horizontal="right" vertical="center"/>
    </xf>
    <xf numFmtId="179" fontId="9" fillId="0" borderId="25" xfId="8" applyNumberFormat="1" applyFont="1" applyFill="1" applyBorder="1" applyAlignment="1">
      <alignment horizontal="center" vertical="center"/>
    </xf>
    <xf numFmtId="176" fontId="9" fillId="0" borderId="26" xfId="8" applyNumberFormat="1" applyFont="1" applyFill="1" applyBorder="1" applyAlignment="1">
      <alignment horizontal="center" vertical="center"/>
    </xf>
    <xf numFmtId="176" fontId="1" fillId="0" borderId="25" xfId="8" applyNumberFormat="1" applyFont="1" applyFill="1" applyBorder="1" applyAlignment="1">
      <alignment horizontal="right" vertical="center"/>
    </xf>
    <xf numFmtId="176" fontId="9" fillId="0" borderId="28" xfId="6" applyNumberFormat="1" applyFont="1" applyFill="1" applyBorder="1" applyAlignment="1">
      <alignment horizontal="center" vertical="center"/>
    </xf>
    <xf numFmtId="38" fontId="1" fillId="0" borderId="33" xfId="6" applyFont="1" applyFill="1" applyBorder="1" applyAlignment="1">
      <alignment vertical="center"/>
    </xf>
    <xf numFmtId="0" fontId="1" fillId="0" borderId="34" xfId="9" applyFont="1" applyFill="1" applyBorder="1" applyAlignment="1">
      <alignment vertical="center"/>
    </xf>
    <xf numFmtId="0" fontId="1" fillId="0" borderId="34" xfId="9" applyFont="1" applyFill="1" applyBorder="1" applyAlignment="1">
      <alignment horizontal="left" vertical="center"/>
    </xf>
    <xf numFmtId="0" fontId="1" fillId="0" borderId="34" xfId="8" applyFont="1" applyFill="1" applyBorder="1" applyAlignment="1">
      <alignment vertical="center"/>
    </xf>
    <xf numFmtId="176" fontId="1" fillId="0" borderId="36" xfId="8" applyNumberFormat="1" applyFont="1" applyFill="1" applyBorder="1" applyAlignment="1">
      <alignment horizontal="right" vertical="center"/>
    </xf>
    <xf numFmtId="179" fontId="9" fillId="0" borderId="34" xfId="8" applyNumberFormat="1" applyFont="1" applyFill="1" applyBorder="1" applyAlignment="1">
      <alignment horizontal="center" vertical="center"/>
    </xf>
    <xf numFmtId="176" fontId="9" fillId="0" borderId="35" xfId="8" applyNumberFormat="1" applyFont="1" applyFill="1" applyBorder="1" applyAlignment="1">
      <alignment horizontal="center" vertical="center"/>
    </xf>
    <xf numFmtId="176" fontId="1" fillId="0" borderId="34" xfId="8" applyNumberFormat="1" applyFont="1" applyFill="1" applyBorder="1" applyAlignment="1">
      <alignment horizontal="right" vertical="center"/>
    </xf>
    <xf numFmtId="176" fontId="9" fillId="0" borderId="52"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0" xfId="3" applyFont="1" applyFill="1" applyBorder="1" applyAlignment="1">
      <alignment vertical="center"/>
    </xf>
    <xf numFmtId="0" fontId="1" fillId="2" borderId="31" xfId="3" applyFont="1" applyFill="1" applyBorder="1" applyAlignment="1">
      <alignment vertical="center"/>
    </xf>
    <xf numFmtId="0" fontId="9" fillId="2" borderId="32"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9" xfId="3" applyFont="1" applyFill="1" applyBorder="1" applyAlignment="1">
      <alignment vertical="center"/>
    </xf>
    <xf numFmtId="176" fontId="1" fillId="2" borderId="19" xfId="3" applyNumberFormat="1" applyFont="1" applyFill="1" applyBorder="1" applyAlignment="1">
      <alignment horizontal="right" vertical="center"/>
    </xf>
    <xf numFmtId="178" fontId="9" fillId="2" borderId="10"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0"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0"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6" xfId="3" applyFont="1" applyFill="1" applyBorder="1" applyAlignment="1">
      <alignment vertical="center"/>
    </xf>
    <xf numFmtId="176" fontId="1" fillId="2" borderId="21" xfId="3" applyNumberFormat="1" applyFont="1" applyFill="1" applyBorder="1" applyAlignment="1">
      <alignment horizontal="right" vertical="center"/>
    </xf>
    <xf numFmtId="178" fontId="9" fillId="2" borderId="22" xfId="3" applyNumberFormat="1" applyFont="1" applyFill="1" applyBorder="1" applyAlignment="1">
      <alignment horizontal="center" vertical="center"/>
    </xf>
    <xf numFmtId="176" fontId="1" fillId="2" borderId="19" xfId="3" applyNumberFormat="1" applyFont="1" applyFill="1" applyBorder="1" applyAlignment="1">
      <alignment horizontal="center" vertical="center"/>
    </xf>
    <xf numFmtId="0" fontId="9" fillId="2" borderId="10"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176" fontId="1" fillId="2" borderId="23" xfId="3" applyNumberFormat="1" applyFont="1" applyFill="1" applyBorder="1" applyAlignment="1">
      <alignment horizontal="right" vertical="center"/>
    </xf>
    <xf numFmtId="176" fontId="1" fillId="2" borderId="17" xfId="3" applyNumberFormat="1" applyFont="1" applyFill="1" applyBorder="1" applyAlignment="1">
      <alignment horizontal="right" vertical="center"/>
    </xf>
    <xf numFmtId="178" fontId="9" fillId="2" borderId="18"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7"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1" xfId="3" applyFont="1" applyFill="1" applyBorder="1" applyAlignment="1">
      <alignment horizontal="left" vertical="center"/>
    </xf>
    <xf numFmtId="0" fontId="1" fillId="2" borderId="12" xfId="3" applyFont="1" applyFill="1" applyBorder="1" applyAlignment="1">
      <alignment horizontal="left" vertical="center"/>
    </xf>
    <xf numFmtId="0" fontId="1" fillId="2" borderId="24" xfId="3" applyFont="1" applyFill="1" applyBorder="1" applyAlignment="1">
      <alignment horizontal="left" vertical="center"/>
    </xf>
    <xf numFmtId="0" fontId="1" fillId="2" borderId="25" xfId="3" applyFont="1" applyFill="1" applyBorder="1" applyAlignment="1">
      <alignment horizontal="left" vertical="center"/>
    </xf>
    <xf numFmtId="176" fontId="1" fillId="2" borderId="27" xfId="3" applyNumberFormat="1" applyFont="1" applyFill="1" applyBorder="1" applyAlignment="1">
      <alignment horizontal="right" vertical="center"/>
    </xf>
    <xf numFmtId="178" fontId="9" fillId="2" borderId="28" xfId="3" applyNumberFormat="1" applyFont="1" applyFill="1" applyBorder="1" applyAlignment="1">
      <alignment horizontal="center" vertical="center"/>
    </xf>
    <xf numFmtId="0" fontId="1" fillId="2" borderId="15" xfId="3" applyFont="1" applyFill="1" applyBorder="1" applyAlignment="1">
      <alignment vertical="center"/>
    </xf>
    <xf numFmtId="0" fontId="1" fillId="2" borderId="16" xfId="3" applyFont="1" applyFill="1" applyBorder="1" applyAlignment="1">
      <alignment vertical="center"/>
    </xf>
    <xf numFmtId="38" fontId="1" fillId="2" borderId="16" xfId="6" applyFont="1" applyFill="1" applyBorder="1" applyAlignment="1">
      <alignment vertical="center"/>
    </xf>
    <xf numFmtId="0" fontId="1" fillId="2" borderId="16"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0" fontId="17" fillId="0" borderId="0" xfId="0" applyFont="1">
      <alignment vertical="center"/>
    </xf>
    <xf numFmtId="176" fontId="1" fillId="2" borderId="0" xfId="0" applyNumberFormat="1" applyFont="1" applyFill="1">
      <alignment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4" fillId="0" borderId="0" xfId="5" applyNumberFormat="1" applyFont="1" applyFill="1" applyAlignment="1">
      <alignmen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Fill="1" applyAlignment="1">
      <alignment horizontal="left" vertical="top" wrapText="1" indent="5"/>
    </xf>
    <xf numFmtId="0" fontId="6" fillId="0" borderId="0" xfId="5" applyFont="1" applyFill="1" applyBorder="1" applyAlignment="1">
      <alignment horizontal="center"/>
    </xf>
    <xf numFmtId="0" fontId="7" fillId="0" borderId="0" xfId="5" applyFont="1" applyAlignment="1">
      <alignment horizontal="center" vertical="center"/>
    </xf>
    <xf numFmtId="0" fontId="1" fillId="0" borderId="15" xfId="5" applyFont="1" applyFill="1" applyBorder="1" applyAlignment="1">
      <alignment horizontal="center" vertical="center"/>
    </xf>
    <xf numFmtId="0" fontId="1" fillId="0" borderId="16" xfId="5" applyFont="1" applyFill="1" applyBorder="1" applyAlignment="1">
      <alignment horizontal="center" vertical="center"/>
    </xf>
    <xf numFmtId="0" fontId="1" fillId="0" borderId="16" xfId="5" applyFont="1" applyFill="1" applyBorder="1" applyAlignment="1">
      <alignment vertical="center"/>
    </xf>
    <xf numFmtId="0" fontId="1" fillId="0" borderId="17" xfId="5" applyFont="1" applyFill="1" applyBorder="1" applyAlignment="1">
      <alignment horizontal="center" vertical="center"/>
    </xf>
    <xf numFmtId="0" fontId="1" fillId="0" borderId="18" xfId="5" applyFont="1" applyFill="1" applyBorder="1" applyAlignment="1">
      <alignment horizontal="center" vertical="center"/>
    </xf>
    <xf numFmtId="38" fontId="1" fillId="0" borderId="20" xfId="6" applyFont="1" applyFill="1" applyBorder="1" applyAlignment="1">
      <alignment horizontal="center" vertical="center"/>
    </xf>
    <xf numFmtId="38" fontId="1" fillId="0" borderId="7" xfId="6" applyFont="1" applyFill="1" applyBorder="1" applyAlignment="1">
      <alignment horizontal="center"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1" fillId="0" borderId="24" xfId="5" applyFont="1" applyFill="1" applyBorder="1" applyAlignment="1">
      <alignment horizontal="center"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38" fontId="1" fillId="0" borderId="15" xfId="6" applyFont="1" applyFill="1" applyBorder="1" applyAlignment="1">
      <alignment horizontal="center" vertical="center"/>
    </xf>
    <xf numFmtId="38" fontId="1" fillId="0" borderId="16" xfId="6" applyFont="1" applyFill="1" applyBorder="1" applyAlignment="1">
      <alignment horizontal="center" vertical="center"/>
    </xf>
    <xf numFmtId="38" fontId="1" fillId="0" borderId="29" xfId="6" applyFont="1" applyFill="1" applyBorder="1" applyAlignment="1">
      <alignment horizontal="center" vertical="center"/>
    </xf>
    <xf numFmtId="0" fontId="1" fillId="0" borderId="29" xfId="5"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xf>
    <xf numFmtId="0" fontId="4" fillId="2" borderId="18" xfId="0" applyFont="1" applyFill="1" applyBorder="1" applyAlignment="1">
      <alignment horizontal="center"/>
    </xf>
    <xf numFmtId="0" fontId="6" fillId="0" borderId="0" xfId="8" applyFont="1" applyFill="1" applyBorder="1" applyAlignment="1">
      <alignment horizontal="center"/>
    </xf>
    <xf numFmtId="0" fontId="7" fillId="0" borderId="0" xfId="8" applyFont="1" applyFill="1" applyBorder="1" applyAlignment="1">
      <alignment horizont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0" xfId="8" applyFont="1" applyFill="1" applyBorder="1" applyAlignment="1">
      <alignment horizontal="center" vertical="center"/>
    </xf>
    <xf numFmtId="0" fontId="1" fillId="0" borderId="33"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27" xfId="8" applyFont="1" applyFill="1" applyBorder="1" applyAlignment="1">
      <alignment horizontal="center" vertical="center" wrapText="1"/>
    </xf>
    <xf numFmtId="0" fontId="1" fillId="0" borderId="26" xfId="8" applyFont="1" applyBorder="1" applyAlignment="1">
      <alignment horizontal="center" vertical="center" wrapText="1"/>
    </xf>
    <xf numFmtId="0" fontId="1" fillId="0" borderId="28" xfId="8" applyFont="1" applyFill="1" applyBorder="1" applyAlignment="1">
      <alignment horizontal="center" vertical="center" wrapText="1"/>
    </xf>
    <xf numFmtId="176" fontId="1" fillId="0" borderId="41" xfId="8" applyNumberFormat="1" applyFont="1" applyFill="1" applyBorder="1" applyAlignment="1">
      <alignment horizontal="right" vertical="center"/>
    </xf>
    <xf numFmtId="176" fontId="1" fillId="0" borderId="42" xfId="8" applyNumberFormat="1" applyFont="1" applyFill="1" applyBorder="1" applyAlignment="1">
      <alignment horizontal="right" vertical="center"/>
    </xf>
    <xf numFmtId="176" fontId="1" fillId="0" borderId="41"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9" fontId="1" fillId="0" borderId="39" xfId="8" applyNumberFormat="1" applyFont="1" applyFill="1" applyBorder="1" applyAlignment="1">
      <alignment horizontal="right" vertical="center"/>
    </xf>
    <xf numFmtId="0" fontId="1" fillId="0" borderId="40" xfId="8" applyFont="1" applyBorder="1" applyAlignment="1">
      <alignment horizontal="right" vertical="center"/>
    </xf>
    <xf numFmtId="179" fontId="1" fillId="0" borderId="41" xfId="8" applyNumberFormat="1" applyFont="1" applyFill="1" applyBorder="1" applyAlignment="1">
      <alignment horizontal="center" vertical="center"/>
    </xf>
    <xf numFmtId="179" fontId="1" fillId="0" borderId="4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7"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6" fontId="1" fillId="0" borderId="39" xfId="8" applyNumberFormat="1" applyFont="1" applyFill="1" applyBorder="1" applyAlignment="1">
      <alignment horizontal="center" vertical="center"/>
    </xf>
    <xf numFmtId="176" fontId="1" fillId="0" borderId="49" xfId="8" applyNumberFormat="1" applyFont="1" applyFill="1" applyBorder="1" applyAlignment="1">
      <alignment horizontal="center" vertical="center"/>
    </xf>
    <xf numFmtId="179" fontId="1" fillId="0" borderId="50" xfId="8" applyNumberFormat="1" applyFont="1" applyFill="1" applyBorder="1" applyAlignment="1">
      <alignment horizontal="center" vertical="center"/>
    </xf>
    <xf numFmtId="176" fontId="1" fillId="0" borderId="43"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0" fontId="1" fillId="2" borderId="20" xfId="3" applyFont="1" applyFill="1" applyBorder="1" applyAlignment="1">
      <alignment horizontal="left" vertical="center"/>
    </xf>
    <xf numFmtId="0" fontId="1" fillId="2" borderId="7" xfId="3" applyFont="1" applyFill="1" applyBorder="1" applyAlignment="1">
      <alignment horizontal="left" vertical="center"/>
    </xf>
    <xf numFmtId="0" fontId="1" fillId="2" borderId="46"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9" xfId="3" applyFont="1" applyFill="1" applyBorder="1" applyAlignment="1">
      <alignment horizontal="left" vertical="center"/>
    </xf>
    <xf numFmtId="0" fontId="1" fillId="2" borderId="15" xfId="3" applyFont="1" applyFill="1" applyBorder="1" applyAlignment="1">
      <alignment horizontal="left" vertical="center"/>
    </xf>
    <xf numFmtId="0" fontId="1" fillId="2" borderId="16" xfId="3" applyFont="1" applyFill="1" applyBorder="1" applyAlignment="1">
      <alignment horizontal="left" vertical="center"/>
    </xf>
    <xf numFmtId="0" fontId="1" fillId="2" borderId="29" xfId="3" applyFont="1"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Border="1" applyAlignment="1">
      <alignment horizontal="center"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0" xfId="3" applyFont="1" applyFill="1" applyBorder="1" applyAlignment="1">
      <alignment vertical="center"/>
    </xf>
    <xf numFmtId="0" fontId="1" fillId="2" borderId="33"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1" xfId="3" applyFont="1" applyFill="1" applyBorder="1" applyAlignment="1">
      <alignment horizontal="center" vertical="center"/>
    </xf>
    <xf numFmtId="0" fontId="1" fillId="2" borderId="32" xfId="3" applyFont="1" applyFill="1" applyBorder="1" applyAlignment="1">
      <alignment horizontal="center" vertical="center"/>
    </xf>
    <xf numFmtId="0" fontId="1" fillId="2" borderId="36" xfId="3" applyFont="1" applyFill="1" applyBorder="1" applyAlignment="1">
      <alignment horizontal="center" vertical="center"/>
    </xf>
    <xf numFmtId="0" fontId="1" fillId="2" borderId="52" xfId="3" applyFont="1" applyFill="1" applyBorder="1" applyAlignment="1">
      <alignment horizontal="center" vertical="center"/>
    </xf>
    <xf numFmtId="0" fontId="1" fillId="2" borderId="11"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cellXfs>
  <cellStyles count="17">
    <cellStyle name="桁区切り" xfId="1" builtinId="6"/>
    <cellStyle name="桁区切り 2" xfId="6"/>
    <cellStyle name="標準" xfId="0" builtinId="0"/>
    <cellStyle name="標準 2" xfId="2"/>
    <cellStyle name="標準 2 2" xfId="13"/>
    <cellStyle name="標準 2 3" xfId="10"/>
    <cellStyle name="標準 3" xfId="14"/>
    <cellStyle name="標準 3 2" xfId="15"/>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 name="標準１"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X79"/>
  <sheetViews>
    <sheetView showGridLines="0" tabSelected="1" view="pageBreakPreview" topLeftCell="C1" zoomScale="85" zoomScaleNormal="85" zoomScaleSheetLayoutView="85" workbookViewId="0">
      <selection activeCell="C1" sqref="C1"/>
    </sheetView>
  </sheetViews>
  <sheetFormatPr defaultRowHeight="12.75" x14ac:dyDescent="0.15"/>
  <cols>
    <col min="1" max="2" width="0" style="7" hidden="1" customWidth="1"/>
    <col min="3" max="3" width="0.625" style="9" customWidth="1"/>
    <col min="4" max="14" width="2.125" style="9" customWidth="1"/>
    <col min="15" max="15" width="6" style="9" customWidth="1"/>
    <col min="16" max="16" width="22.375" style="9" customWidth="1"/>
    <col min="17" max="17" width="3.375" style="9" bestFit="1" customWidth="1"/>
    <col min="18" max="19" width="2.125" style="9" customWidth="1"/>
    <col min="20" max="24" width="3.875" style="9" customWidth="1"/>
    <col min="25" max="25" width="3.125" style="9" customWidth="1"/>
    <col min="26" max="26" width="24.125" style="9" bestFit="1" customWidth="1"/>
    <col min="27" max="27" width="3.125" style="9" customWidth="1"/>
    <col min="28" max="28" width="0.625" style="9" customWidth="1"/>
    <col min="29" max="29" width="9" style="9"/>
    <col min="30" max="31" width="0" style="9" hidden="1" customWidth="1"/>
    <col min="32" max="16384" width="9" style="9"/>
  </cols>
  <sheetData>
    <row r="1" spans="1:50" x14ac:dyDescent="0.15">
      <c r="D1" s="9" t="s">
        <v>331</v>
      </c>
    </row>
    <row r="2" spans="1:50" x14ac:dyDescent="0.15">
      <c r="D2" s="9" t="s">
        <v>332</v>
      </c>
    </row>
    <row r="3" spans="1:50" x14ac:dyDescent="0.15">
      <c r="D3" s="9" t="s">
        <v>333</v>
      </c>
    </row>
    <row r="4" spans="1:50" x14ac:dyDescent="0.15">
      <c r="D4" s="9" t="s">
        <v>334</v>
      </c>
    </row>
    <row r="5" spans="1:50" x14ac:dyDescent="0.15">
      <c r="D5" s="9" t="s">
        <v>335</v>
      </c>
    </row>
    <row r="6" spans="1:50" x14ac:dyDescent="0.15">
      <c r="D6" s="9" t="s">
        <v>336</v>
      </c>
    </row>
    <row r="7" spans="1:50" x14ac:dyDescent="0.15">
      <c r="D7" s="9" t="s">
        <v>337</v>
      </c>
    </row>
    <row r="8" spans="1:50"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50" ht="23.25" customHeight="1" x14ac:dyDescent="0.25">
      <c r="C9" s="8"/>
      <c r="D9" s="229" t="s">
        <v>360</v>
      </c>
      <c r="E9" s="229"/>
      <c r="F9" s="229"/>
      <c r="G9" s="229"/>
      <c r="H9" s="229"/>
      <c r="I9" s="229"/>
      <c r="J9" s="229"/>
      <c r="K9" s="229"/>
      <c r="L9" s="229"/>
      <c r="M9" s="229"/>
      <c r="N9" s="229"/>
      <c r="O9" s="229"/>
      <c r="P9" s="229"/>
      <c r="Q9" s="229"/>
      <c r="R9" s="229"/>
      <c r="S9" s="229"/>
      <c r="T9" s="229"/>
      <c r="U9" s="229"/>
      <c r="V9" s="229"/>
      <c r="W9" s="229"/>
      <c r="X9" s="229"/>
      <c r="Y9" s="229"/>
      <c r="Z9" s="229"/>
      <c r="AA9" s="229"/>
    </row>
    <row r="10" spans="1:50" ht="21" customHeight="1" x14ac:dyDescent="0.15">
      <c r="D10" s="230" t="s">
        <v>361</v>
      </c>
      <c r="E10" s="230"/>
      <c r="F10" s="230"/>
      <c r="G10" s="230"/>
      <c r="H10" s="230"/>
      <c r="I10" s="230"/>
      <c r="J10" s="230"/>
      <c r="K10" s="230"/>
      <c r="L10" s="230"/>
      <c r="M10" s="230"/>
      <c r="N10" s="230"/>
      <c r="O10" s="230"/>
      <c r="P10" s="230"/>
      <c r="Q10" s="230"/>
      <c r="R10" s="230"/>
      <c r="S10" s="230"/>
      <c r="T10" s="230"/>
      <c r="U10" s="230"/>
      <c r="V10" s="230"/>
      <c r="W10" s="230"/>
      <c r="X10" s="230"/>
      <c r="Y10" s="230"/>
      <c r="Z10" s="230"/>
      <c r="AA10" s="230"/>
    </row>
    <row r="11" spans="1:50" s="11" customFormat="1" ht="16.5" customHeight="1" thickBot="1" x14ac:dyDescent="0.2">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345</v>
      </c>
      <c r="AB11" s="13"/>
    </row>
    <row r="12" spans="1:50" s="16" customFormat="1" ht="14.25" customHeight="1" thickBot="1" x14ac:dyDescent="0.2">
      <c r="A12" s="15" t="s">
        <v>314</v>
      </c>
      <c r="B12" s="15" t="s">
        <v>315</v>
      </c>
      <c r="D12" s="231" t="s">
        <v>0</v>
      </c>
      <c r="E12" s="232"/>
      <c r="F12" s="232"/>
      <c r="G12" s="232"/>
      <c r="H12" s="232"/>
      <c r="I12" s="232"/>
      <c r="J12" s="232"/>
      <c r="K12" s="233"/>
      <c r="L12" s="233"/>
      <c r="M12" s="233"/>
      <c r="N12" s="233"/>
      <c r="O12" s="233"/>
      <c r="P12" s="234" t="s">
        <v>316</v>
      </c>
      <c r="Q12" s="235"/>
      <c r="R12" s="232" t="s">
        <v>0</v>
      </c>
      <c r="S12" s="232"/>
      <c r="T12" s="232"/>
      <c r="U12" s="232"/>
      <c r="V12" s="232"/>
      <c r="W12" s="232"/>
      <c r="X12" s="232"/>
      <c r="Y12" s="232"/>
      <c r="Z12" s="234" t="s">
        <v>316</v>
      </c>
      <c r="AA12" s="235"/>
    </row>
    <row r="13" spans="1:50" ht="14.65" customHeight="1" x14ac:dyDescent="0.15">
      <c r="D13" s="17" t="s">
        <v>317</v>
      </c>
      <c r="E13" s="18"/>
      <c r="F13" s="19"/>
      <c r="G13" s="20"/>
      <c r="H13" s="20"/>
      <c r="I13" s="20"/>
      <c r="J13" s="20"/>
      <c r="K13" s="18"/>
      <c r="L13" s="18"/>
      <c r="M13" s="18"/>
      <c r="N13" s="18"/>
      <c r="O13" s="18"/>
      <c r="P13" s="21"/>
      <c r="Q13" s="22"/>
      <c r="R13" s="19" t="s">
        <v>318</v>
      </c>
      <c r="S13" s="19"/>
      <c r="T13" s="19"/>
      <c r="U13" s="19"/>
      <c r="V13" s="19"/>
      <c r="W13" s="19"/>
      <c r="X13" s="19"/>
      <c r="Y13" s="18"/>
      <c r="Z13" s="21"/>
      <c r="AA13" s="23"/>
      <c r="AW13" s="223"/>
      <c r="AX13" s="223"/>
    </row>
    <row r="14" spans="1:50" ht="14.65" customHeight="1" x14ac:dyDescent="0.15">
      <c r="A14" s="7" t="s">
        <v>3</v>
      </c>
      <c r="B14" s="7" t="s">
        <v>99</v>
      </c>
      <c r="D14" s="24"/>
      <c r="E14" s="19" t="s">
        <v>4</v>
      </c>
      <c r="F14" s="19"/>
      <c r="G14" s="19"/>
      <c r="H14" s="19"/>
      <c r="I14" s="19"/>
      <c r="J14" s="19"/>
      <c r="K14" s="18"/>
      <c r="L14" s="18"/>
      <c r="M14" s="18"/>
      <c r="N14" s="18"/>
      <c r="O14" s="18"/>
      <c r="P14" s="25">
        <v>30978051</v>
      </c>
      <c r="Q14" s="26" t="s">
        <v>352</v>
      </c>
      <c r="R14" s="19"/>
      <c r="S14" s="19" t="s">
        <v>100</v>
      </c>
      <c r="T14" s="19"/>
      <c r="U14" s="19"/>
      <c r="V14" s="19"/>
      <c r="W14" s="19"/>
      <c r="X14" s="19"/>
      <c r="Y14" s="18"/>
      <c r="Z14" s="25">
        <v>7595197</v>
      </c>
      <c r="AA14" s="27" t="s">
        <v>352</v>
      </c>
      <c r="AD14" s="9">
        <f>IF(AND(AD15="-",AD43="-",AD46="-"),"-",SUM(AD15,AD43,AD46))</f>
        <v>30978051072</v>
      </c>
      <c r="AE14" s="9">
        <f>IF(COUNTIF(AE15:AE19,"-")=COUNTA(AE15:AE19),"-",SUM(AE15:AE19))</f>
        <v>7595197338</v>
      </c>
      <c r="AW14" s="223"/>
      <c r="AX14" s="223"/>
    </row>
    <row r="15" spans="1:50" ht="14.65" customHeight="1" x14ac:dyDescent="0.15">
      <c r="A15" s="7" t="s">
        <v>5</v>
      </c>
      <c r="B15" s="7" t="s">
        <v>101</v>
      </c>
      <c r="D15" s="24"/>
      <c r="E15" s="19"/>
      <c r="F15" s="19" t="s">
        <v>6</v>
      </c>
      <c r="G15" s="19"/>
      <c r="H15" s="19"/>
      <c r="I15" s="19"/>
      <c r="J15" s="19"/>
      <c r="K15" s="18"/>
      <c r="L15" s="18"/>
      <c r="M15" s="18"/>
      <c r="N15" s="18"/>
      <c r="O15" s="18"/>
      <c r="P15" s="25">
        <v>29427697</v>
      </c>
      <c r="Q15" s="26" t="s">
        <v>352</v>
      </c>
      <c r="R15" s="19"/>
      <c r="S15" s="19"/>
      <c r="T15" s="19" t="s">
        <v>362</v>
      </c>
      <c r="U15" s="19"/>
      <c r="V15" s="19"/>
      <c r="W15" s="19"/>
      <c r="X15" s="19"/>
      <c r="Y15" s="18"/>
      <c r="Z15" s="25">
        <v>5670801</v>
      </c>
      <c r="AA15" s="27"/>
      <c r="AD15" s="9">
        <f>IF(AND(AD16="-",AD32="-",COUNTIF(AD41:AD42,"-")=COUNTA(AD41:AD42)),"-",SUM(AD16,AD32,AD41:AD42))</f>
        <v>29427696967</v>
      </c>
      <c r="AE15" s="9">
        <v>5670801057</v>
      </c>
      <c r="AW15" s="223"/>
      <c r="AX15" s="223"/>
    </row>
    <row r="16" spans="1:50" ht="14.65" customHeight="1" x14ac:dyDescent="0.15">
      <c r="A16" s="7" t="s">
        <v>7</v>
      </c>
      <c r="B16" s="7" t="s">
        <v>102</v>
      </c>
      <c r="D16" s="24"/>
      <c r="E16" s="19"/>
      <c r="F16" s="19"/>
      <c r="G16" s="19" t="s">
        <v>8</v>
      </c>
      <c r="H16" s="19"/>
      <c r="I16" s="19"/>
      <c r="J16" s="19"/>
      <c r="K16" s="18"/>
      <c r="L16" s="18"/>
      <c r="M16" s="18"/>
      <c r="N16" s="18"/>
      <c r="O16" s="18"/>
      <c r="P16" s="25">
        <v>13005199</v>
      </c>
      <c r="Q16" s="26" t="s">
        <v>352</v>
      </c>
      <c r="R16" s="19"/>
      <c r="S16" s="19"/>
      <c r="T16" s="19" t="s">
        <v>103</v>
      </c>
      <c r="U16" s="19"/>
      <c r="V16" s="19"/>
      <c r="W16" s="19"/>
      <c r="X16" s="19"/>
      <c r="Y16" s="18"/>
      <c r="Z16" s="25">
        <v>22239</v>
      </c>
      <c r="AA16" s="27"/>
      <c r="AD16" s="9">
        <f>IF(COUNTIF(AD17:AD31,"-")=COUNTA(AD17:AD31),"-",SUM(AD17:AD31))</f>
        <v>13005199121</v>
      </c>
      <c r="AE16" s="9">
        <v>22238522</v>
      </c>
      <c r="AW16" s="223"/>
      <c r="AX16" s="223"/>
    </row>
    <row r="17" spans="1:50" ht="14.65" customHeight="1" x14ac:dyDescent="0.15">
      <c r="A17" s="7" t="s">
        <v>9</v>
      </c>
      <c r="B17" s="7" t="s">
        <v>104</v>
      </c>
      <c r="D17" s="24"/>
      <c r="E17" s="19"/>
      <c r="F17" s="19"/>
      <c r="G17" s="19"/>
      <c r="H17" s="19" t="s">
        <v>10</v>
      </c>
      <c r="I17" s="19"/>
      <c r="J17" s="19"/>
      <c r="K17" s="18"/>
      <c r="L17" s="18"/>
      <c r="M17" s="18"/>
      <c r="N17" s="18"/>
      <c r="O17" s="18"/>
      <c r="P17" s="25">
        <v>5176483</v>
      </c>
      <c r="Q17" s="26"/>
      <c r="R17" s="19"/>
      <c r="S17" s="19"/>
      <c r="T17" s="19" t="s">
        <v>105</v>
      </c>
      <c r="U17" s="19"/>
      <c r="V17" s="19"/>
      <c r="W17" s="19"/>
      <c r="X17" s="19"/>
      <c r="Y17" s="18"/>
      <c r="Z17" s="25">
        <v>1478751</v>
      </c>
      <c r="AA17" s="27"/>
      <c r="AD17" s="9">
        <v>5176482696</v>
      </c>
      <c r="AE17" s="9">
        <v>1478750861</v>
      </c>
      <c r="AW17" s="223"/>
      <c r="AX17" s="223"/>
    </row>
    <row r="18" spans="1:50" ht="14.65" customHeight="1" x14ac:dyDescent="0.15">
      <c r="A18" s="7" t="s">
        <v>12</v>
      </c>
      <c r="B18" s="7" t="s">
        <v>106</v>
      </c>
      <c r="D18" s="24"/>
      <c r="E18" s="19"/>
      <c r="F18" s="19"/>
      <c r="G18" s="19"/>
      <c r="H18" s="19" t="s">
        <v>13</v>
      </c>
      <c r="I18" s="19"/>
      <c r="J18" s="19"/>
      <c r="K18" s="18"/>
      <c r="L18" s="18"/>
      <c r="M18" s="18"/>
      <c r="N18" s="18"/>
      <c r="O18" s="18"/>
      <c r="P18" s="25">
        <v>1045767</v>
      </c>
      <c r="Q18" s="26"/>
      <c r="R18" s="19"/>
      <c r="S18" s="19"/>
      <c r="T18" s="19" t="s">
        <v>107</v>
      </c>
      <c r="U18" s="19"/>
      <c r="V18" s="19"/>
      <c r="W18" s="19"/>
      <c r="X18" s="19"/>
      <c r="Y18" s="18"/>
      <c r="Z18" s="25">
        <v>0</v>
      </c>
      <c r="AA18" s="27"/>
      <c r="AD18" s="9">
        <v>1045766521</v>
      </c>
      <c r="AE18" s="9">
        <v>0</v>
      </c>
      <c r="AW18" s="223"/>
      <c r="AX18" s="223"/>
    </row>
    <row r="19" spans="1:50" ht="14.65" customHeight="1" x14ac:dyDescent="0.15">
      <c r="A19" s="7" t="s">
        <v>14</v>
      </c>
      <c r="B19" s="7" t="s">
        <v>108</v>
      </c>
      <c r="D19" s="24"/>
      <c r="E19" s="19"/>
      <c r="F19" s="19"/>
      <c r="G19" s="19"/>
      <c r="H19" s="19" t="s">
        <v>15</v>
      </c>
      <c r="I19" s="19"/>
      <c r="J19" s="19"/>
      <c r="K19" s="18"/>
      <c r="L19" s="18"/>
      <c r="M19" s="18"/>
      <c r="N19" s="18"/>
      <c r="O19" s="18"/>
      <c r="P19" s="25">
        <v>17452543</v>
      </c>
      <c r="Q19" s="26"/>
      <c r="R19" s="19"/>
      <c r="S19" s="19"/>
      <c r="T19" s="19" t="s">
        <v>35</v>
      </c>
      <c r="U19" s="19"/>
      <c r="V19" s="19"/>
      <c r="W19" s="19"/>
      <c r="X19" s="19"/>
      <c r="Y19" s="18"/>
      <c r="Z19" s="25">
        <v>423407</v>
      </c>
      <c r="AA19" s="27"/>
      <c r="AD19" s="9">
        <v>17452542544</v>
      </c>
      <c r="AE19" s="9">
        <v>423406898</v>
      </c>
      <c r="AW19" s="223"/>
      <c r="AX19" s="223"/>
    </row>
    <row r="20" spans="1:50" ht="14.65" customHeight="1" x14ac:dyDescent="0.15">
      <c r="A20" s="7" t="s">
        <v>16</v>
      </c>
      <c r="B20" s="7" t="s">
        <v>109</v>
      </c>
      <c r="D20" s="24"/>
      <c r="E20" s="19"/>
      <c r="F20" s="19"/>
      <c r="G20" s="19"/>
      <c r="H20" s="19" t="s">
        <v>17</v>
      </c>
      <c r="I20" s="19"/>
      <c r="J20" s="19"/>
      <c r="K20" s="18"/>
      <c r="L20" s="18"/>
      <c r="M20" s="18"/>
      <c r="N20" s="18"/>
      <c r="O20" s="18"/>
      <c r="P20" s="25">
        <v>-11886054</v>
      </c>
      <c r="Q20" s="26"/>
      <c r="R20" s="19"/>
      <c r="S20" s="19" t="s">
        <v>110</v>
      </c>
      <c r="T20" s="19"/>
      <c r="U20" s="19"/>
      <c r="V20" s="19"/>
      <c r="W20" s="19"/>
      <c r="X20" s="19"/>
      <c r="Y20" s="18"/>
      <c r="Z20" s="25">
        <v>798933</v>
      </c>
      <c r="AA20" s="27" t="s">
        <v>352</v>
      </c>
      <c r="AD20" s="9">
        <v>-11886054076</v>
      </c>
      <c r="AE20" s="9">
        <f>IF(COUNTIF(AE21:AE28,"-")=COUNTA(AE21:AE28),"-",SUM(AE21:AE28))</f>
        <v>798933389</v>
      </c>
      <c r="AW20" s="223"/>
      <c r="AX20" s="223"/>
    </row>
    <row r="21" spans="1:50" ht="14.65" customHeight="1" x14ac:dyDescent="0.15">
      <c r="A21" s="7" t="s">
        <v>18</v>
      </c>
      <c r="B21" s="7" t="s">
        <v>111</v>
      </c>
      <c r="D21" s="24"/>
      <c r="E21" s="19"/>
      <c r="F21" s="19"/>
      <c r="G21" s="19"/>
      <c r="H21" s="19" t="s">
        <v>19</v>
      </c>
      <c r="I21" s="19"/>
      <c r="J21" s="19"/>
      <c r="K21" s="18"/>
      <c r="L21" s="18"/>
      <c r="M21" s="18"/>
      <c r="N21" s="18"/>
      <c r="O21" s="18"/>
      <c r="P21" s="25">
        <v>3247129</v>
      </c>
      <c r="Q21" s="26"/>
      <c r="R21" s="19"/>
      <c r="S21" s="19"/>
      <c r="T21" s="19" t="s">
        <v>363</v>
      </c>
      <c r="U21" s="19"/>
      <c r="V21" s="19"/>
      <c r="W21" s="19"/>
      <c r="X21" s="19"/>
      <c r="Y21" s="18"/>
      <c r="Z21" s="25">
        <v>609212</v>
      </c>
      <c r="AA21" s="27"/>
      <c r="AD21" s="9">
        <v>3247128804</v>
      </c>
      <c r="AE21" s="9">
        <v>609211600</v>
      </c>
      <c r="AW21" s="223"/>
      <c r="AX21" s="223"/>
    </row>
    <row r="22" spans="1:50" ht="14.65" customHeight="1" x14ac:dyDescent="0.15">
      <c r="A22" s="7" t="s">
        <v>20</v>
      </c>
      <c r="B22" s="7" t="s">
        <v>112</v>
      </c>
      <c r="D22" s="24"/>
      <c r="E22" s="19"/>
      <c r="F22" s="19"/>
      <c r="G22" s="19"/>
      <c r="H22" s="19" t="s">
        <v>21</v>
      </c>
      <c r="I22" s="19"/>
      <c r="J22" s="19"/>
      <c r="K22" s="18"/>
      <c r="L22" s="18"/>
      <c r="M22" s="18"/>
      <c r="N22" s="18"/>
      <c r="O22" s="18"/>
      <c r="P22" s="25">
        <v>-2201152</v>
      </c>
      <c r="Q22" s="26"/>
      <c r="R22" s="19"/>
      <c r="S22" s="19"/>
      <c r="T22" s="19" t="s">
        <v>113</v>
      </c>
      <c r="U22" s="19"/>
      <c r="V22" s="19"/>
      <c r="W22" s="19"/>
      <c r="X22" s="19"/>
      <c r="Y22" s="18"/>
      <c r="Z22" s="25">
        <v>11786</v>
      </c>
      <c r="AA22" s="27"/>
      <c r="AD22" s="9">
        <v>-2201151995</v>
      </c>
      <c r="AE22" s="9">
        <v>11785674</v>
      </c>
      <c r="AW22" s="223"/>
      <c r="AX22" s="223"/>
    </row>
    <row r="23" spans="1:50" ht="14.65" customHeight="1" x14ac:dyDescent="0.15">
      <c r="A23" s="7" t="s">
        <v>22</v>
      </c>
      <c r="B23" s="7" t="s">
        <v>114</v>
      </c>
      <c r="D23" s="24"/>
      <c r="E23" s="19"/>
      <c r="F23" s="19"/>
      <c r="G23" s="19"/>
      <c r="H23" s="19" t="s">
        <v>23</v>
      </c>
      <c r="I23" s="28"/>
      <c r="J23" s="28"/>
      <c r="K23" s="29"/>
      <c r="L23" s="29"/>
      <c r="M23" s="29"/>
      <c r="N23" s="29"/>
      <c r="O23" s="29"/>
      <c r="P23" s="25">
        <v>0</v>
      </c>
      <c r="Q23" s="26"/>
      <c r="R23" s="19"/>
      <c r="S23" s="19"/>
      <c r="T23" s="19" t="s">
        <v>115</v>
      </c>
      <c r="U23" s="19"/>
      <c r="V23" s="19"/>
      <c r="W23" s="19"/>
      <c r="X23" s="19"/>
      <c r="Y23" s="18"/>
      <c r="Z23" s="25">
        <v>0</v>
      </c>
      <c r="AA23" s="27"/>
      <c r="AD23" s="9">
        <v>0</v>
      </c>
      <c r="AE23" s="9">
        <v>0</v>
      </c>
      <c r="AW23" s="223"/>
      <c r="AX23" s="223"/>
    </row>
    <row r="24" spans="1:50" ht="14.65" customHeight="1" x14ac:dyDescent="0.15">
      <c r="A24" s="7" t="s">
        <v>24</v>
      </c>
      <c r="B24" s="7" t="s">
        <v>116</v>
      </c>
      <c r="D24" s="24"/>
      <c r="E24" s="19"/>
      <c r="F24" s="19"/>
      <c r="G24" s="19"/>
      <c r="H24" s="19" t="s">
        <v>25</v>
      </c>
      <c r="I24" s="28"/>
      <c r="J24" s="28"/>
      <c r="K24" s="29"/>
      <c r="L24" s="29"/>
      <c r="M24" s="29"/>
      <c r="N24" s="29"/>
      <c r="O24" s="29"/>
      <c r="P24" s="25">
        <v>0</v>
      </c>
      <c r="Q24" s="26"/>
      <c r="R24" s="18"/>
      <c r="S24" s="19"/>
      <c r="T24" s="19" t="s">
        <v>117</v>
      </c>
      <c r="U24" s="19"/>
      <c r="V24" s="19"/>
      <c r="W24" s="19"/>
      <c r="X24" s="19"/>
      <c r="Y24" s="18"/>
      <c r="Z24" s="25">
        <v>0</v>
      </c>
      <c r="AA24" s="27"/>
      <c r="AD24" s="9">
        <v>0</v>
      </c>
      <c r="AE24" s="9">
        <v>0</v>
      </c>
      <c r="AW24" s="223"/>
      <c r="AX24" s="223"/>
    </row>
    <row r="25" spans="1:50" ht="14.65" customHeight="1" x14ac:dyDescent="0.15">
      <c r="A25" s="7" t="s">
        <v>26</v>
      </c>
      <c r="B25" s="7" t="s">
        <v>118</v>
      </c>
      <c r="D25" s="24"/>
      <c r="E25" s="19"/>
      <c r="F25" s="19"/>
      <c r="G25" s="19"/>
      <c r="H25" s="19" t="s">
        <v>27</v>
      </c>
      <c r="I25" s="28"/>
      <c r="J25" s="28"/>
      <c r="K25" s="29"/>
      <c r="L25" s="29"/>
      <c r="M25" s="29"/>
      <c r="N25" s="29"/>
      <c r="O25" s="29"/>
      <c r="P25" s="25">
        <v>0</v>
      </c>
      <c r="Q25" s="26"/>
      <c r="R25" s="18"/>
      <c r="S25" s="19"/>
      <c r="T25" s="19" t="s">
        <v>119</v>
      </c>
      <c r="U25" s="19"/>
      <c r="V25" s="19"/>
      <c r="W25" s="19"/>
      <c r="X25" s="19"/>
      <c r="Y25" s="18"/>
      <c r="Z25" s="25">
        <v>0</v>
      </c>
      <c r="AA25" s="27"/>
      <c r="AD25" s="9">
        <v>0</v>
      </c>
      <c r="AE25" s="9">
        <v>0</v>
      </c>
      <c r="AW25" s="223"/>
      <c r="AX25" s="223"/>
    </row>
    <row r="26" spans="1:50" ht="14.65" customHeight="1" x14ac:dyDescent="0.15">
      <c r="A26" s="7" t="s">
        <v>28</v>
      </c>
      <c r="B26" s="7" t="s">
        <v>120</v>
      </c>
      <c r="D26" s="24"/>
      <c r="E26" s="19"/>
      <c r="F26" s="19"/>
      <c r="G26" s="19"/>
      <c r="H26" s="19" t="s">
        <v>29</v>
      </c>
      <c r="I26" s="28"/>
      <c r="J26" s="28"/>
      <c r="K26" s="29"/>
      <c r="L26" s="29"/>
      <c r="M26" s="29"/>
      <c r="N26" s="29"/>
      <c r="O26" s="29"/>
      <c r="P26" s="25">
        <v>0</v>
      </c>
      <c r="Q26" s="26"/>
      <c r="R26" s="19"/>
      <c r="S26" s="19"/>
      <c r="T26" s="19" t="s">
        <v>121</v>
      </c>
      <c r="U26" s="19"/>
      <c r="V26" s="19"/>
      <c r="W26" s="19"/>
      <c r="X26" s="19"/>
      <c r="Y26" s="18"/>
      <c r="Z26" s="25">
        <v>105554</v>
      </c>
      <c r="AA26" s="27"/>
      <c r="AD26" s="9">
        <v>0</v>
      </c>
      <c r="AE26" s="9">
        <v>105554192</v>
      </c>
      <c r="AW26" s="223"/>
      <c r="AX26" s="223"/>
    </row>
    <row r="27" spans="1:50" ht="14.65" customHeight="1" x14ac:dyDescent="0.15">
      <c r="A27" s="7" t="s">
        <v>30</v>
      </c>
      <c r="B27" s="7" t="s">
        <v>122</v>
      </c>
      <c r="D27" s="24"/>
      <c r="E27" s="19"/>
      <c r="F27" s="19"/>
      <c r="G27" s="19"/>
      <c r="H27" s="19" t="s">
        <v>31</v>
      </c>
      <c r="I27" s="28"/>
      <c r="J27" s="28"/>
      <c r="K27" s="29"/>
      <c r="L27" s="29"/>
      <c r="M27" s="29"/>
      <c r="N27" s="29"/>
      <c r="O27" s="29"/>
      <c r="P27" s="25">
        <v>0</v>
      </c>
      <c r="Q27" s="26"/>
      <c r="R27" s="19"/>
      <c r="S27" s="19"/>
      <c r="T27" s="19" t="s">
        <v>123</v>
      </c>
      <c r="U27" s="19"/>
      <c r="V27" s="19"/>
      <c r="W27" s="19"/>
      <c r="X27" s="19"/>
      <c r="Y27" s="18"/>
      <c r="Z27" s="25">
        <v>67375</v>
      </c>
      <c r="AA27" s="27"/>
      <c r="AD27" s="9">
        <v>0</v>
      </c>
      <c r="AE27" s="9">
        <v>67375089</v>
      </c>
      <c r="AW27" s="223"/>
      <c r="AX27" s="223"/>
    </row>
    <row r="28" spans="1:50" ht="14.65" customHeight="1" x14ac:dyDescent="0.15">
      <c r="A28" s="7" t="s">
        <v>32</v>
      </c>
      <c r="B28" s="7" t="s">
        <v>124</v>
      </c>
      <c r="D28" s="24"/>
      <c r="E28" s="19"/>
      <c r="F28" s="19"/>
      <c r="G28" s="19"/>
      <c r="H28" s="19" t="s">
        <v>33</v>
      </c>
      <c r="I28" s="28"/>
      <c r="J28" s="28"/>
      <c r="K28" s="29"/>
      <c r="L28" s="29"/>
      <c r="M28" s="29"/>
      <c r="N28" s="29"/>
      <c r="O28" s="29"/>
      <c r="P28" s="25">
        <v>0</v>
      </c>
      <c r="Q28" s="26"/>
      <c r="R28" s="19"/>
      <c r="S28" s="19"/>
      <c r="T28" s="19" t="s">
        <v>35</v>
      </c>
      <c r="U28" s="19"/>
      <c r="V28" s="19"/>
      <c r="W28" s="19"/>
      <c r="X28" s="19"/>
      <c r="Y28" s="18"/>
      <c r="Z28" s="25">
        <v>5007</v>
      </c>
      <c r="AA28" s="27"/>
      <c r="AD28" s="9">
        <v>0</v>
      </c>
      <c r="AE28" s="9">
        <v>5006834</v>
      </c>
      <c r="AW28" s="223"/>
      <c r="AX28" s="223"/>
    </row>
    <row r="29" spans="1:50" ht="14.65" customHeight="1" x14ac:dyDescent="0.15">
      <c r="A29" s="7" t="s">
        <v>34</v>
      </c>
      <c r="B29" s="7" t="s">
        <v>97</v>
      </c>
      <c r="D29" s="24"/>
      <c r="E29" s="19"/>
      <c r="F29" s="19"/>
      <c r="G29" s="19"/>
      <c r="H29" s="19" t="s">
        <v>35</v>
      </c>
      <c r="I29" s="19"/>
      <c r="J29" s="19"/>
      <c r="K29" s="18"/>
      <c r="L29" s="18"/>
      <c r="M29" s="18"/>
      <c r="N29" s="18"/>
      <c r="O29" s="18"/>
      <c r="P29" s="25">
        <v>65668</v>
      </c>
      <c r="Q29" s="26"/>
      <c r="R29" s="236" t="s">
        <v>98</v>
      </c>
      <c r="S29" s="237"/>
      <c r="T29" s="237"/>
      <c r="U29" s="237"/>
      <c r="V29" s="237"/>
      <c r="W29" s="237"/>
      <c r="X29" s="237"/>
      <c r="Y29" s="237"/>
      <c r="Z29" s="30">
        <v>8394131</v>
      </c>
      <c r="AA29" s="31" t="s">
        <v>352</v>
      </c>
      <c r="AD29" s="9">
        <v>65668358</v>
      </c>
      <c r="AE29" s="9">
        <f>IF(AND(AE14="-",AE20="-"),"-",SUM(AE14,AE20))</f>
        <v>8394130727</v>
      </c>
      <c r="AW29" s="223"/>
      <c r="AX29" s="223"/>
    </row>
    <row r="30" spans="1:50" ht="14.65" customHeight="1" x14ac:dyDescent="0.15">
      <c r="A30" s="7" t="s">
        <v>36</v>
      </c>
      <c r="D30" s="24"/>
      <c r="E30" s="19"/>
      <c r="F30" s="19"/>
      <c r="G30" s="19"/>
      <c r="H30" s="19" t="s">
        <v>37</v>
      </c>
      <c r="I30" s="19"/>
      <c r="J30" s="19"/>
      <c r="K30" s="18"/>
      <c r="L30" s="18"/>
      <c r="M30" s="18"/>
      <c r="N30" s="18"/>
      <c r="O30" s="18"/>
      <c r="P30" s="25">
        <v>-3440</v>
      </c>
      <c r="Q30" s="26"/>
      <c r="R30" s="19" t="s">
        <v>319</v>
      </c>
      <c r="S30" s="32"/>
      <c r="T30" s="32"/>
      <c r="U30" s="32"/>
      <c r="V30" s="32"/>
      <c r="W30" s="32"/>
      <c r="X30" s="32"/>
      <c r="Y30" s="32"/>
      <c r="Z30" s="33"/>
      <c r="AA30" s="34"/>
      <c r="AD30" s="9">
        <v>-3439799</v>
      </c>
      <c r="AW30" s="223"/>
      <c r="AX30" s="223"/>
    </row>
    <row r="31" spans="1:50" ht="14.65" customHeight="1" x14ac:dyDescent="0.15">
      <c r="A31" s="7" t="s">
        <v>38</v>
      </c>
      <c r="B31" s="7" t="s">
        <v>127</v>
      </c>
      <c r="D31" s="24"/>
      <c r="E31" s="19"/>
      <c r="F31" s="19"/>
      <c r="G31" s="19"/>
      <c r="H31" s="19" t="s">
        <v>39</v>
      </c>
      <c r="I31" s="19"/>
      <c r="J31" s="19"/>
      <c r="K31" s="18"/>
      <c r="L31" s="18"/>
      <c r="M31" s="18"/>
      <c r="N31" s="18"/>
      <c r="O31" s="18"/>
      <c r="P31" s="25">
        <v>108256</v>
      </c>
      <c r="Q31" s="26"/>
      <c r="R31" s="19"/>
      <c r="S31" s="19" t="s">
        <v>128</v>
      </c>
      <c r="T31" s="19"/>
      <c r="U31" s="19"/>
      <c r="V31" s="19"/>
      <c r="W31" s="19"/>
      <c r="X31" s="19"/>
      <c r="Y31" s="18"/>
      <c r="Z31" s="25">
        <v>32073271</v>
      </c>
      <c r="AA31" s="27"/>
      <c r="AD31" s="9">
        <v>108256068</v>
      </c>
      <c r="AE31" s="9">
        <v>32073271481</v>
      </c>
      <c r="AW31" s="223"/>
      <c r="AX31" s="223"/>
    </row>
    <row r="32" spans="1:50" ht="14.65" customHeight="1" x14ac:dyDescent="0.15">
      <c r="A32" s="7" t="s">
        <v>40</v>
      </c>
      <c r="B32" s="7" t="s">
        <v>129</v>
      </c>
      <c r="D32" s="24"/>
      <c r="E32" s="19"/>
      <c r="F32" s="19"/>
      <c r="G32" s="19" t="s">
        <v>41</v>
      </c>
      <c r="H32" s="19"/>
      <c r="I32" s="19"/>
      <c r="J32" s="19"/>
      <c r="K32" s="18"/>
      <c r="L32" s="18"/>
      <c r="M32" s="18"/>
      <c r="N32" s="18"/>
      <c r="O32" s="18"/>
      <c r="P32" s="25">
        <v>16228810</v>
      </c>
      <c r="Q32" s="26"/>
      <c r="R32" s="19"/>
      <c r="S32" s="18" t="s">
        <v>130</v>
      </c>
      <c r="T32" s="19"/>
      <c r="U32" s="19"/>
      <c r="V32" s="19"/>
      <c r="W32" s="19"/>
      <c r="X32" s="19"/>
      <c r="Y32" s="18"/>
      <c r="Z32" s="25">
        <v>-7140015</v>
      </c>
      <c r="AA32" s="27"/>
      <c r="AD32" s="9">
        <f>IF(COUNTIF(AD33:AD40,"-")=COUNTA(AD33:AD40),"-",SUM(AD33:AD40))</f>
        <v>16228810000</v>
      </c>
      <c r="AE32" s="9">
        <v>-7140014567</v>
      </c>
      <c r="AW32" s="223"/>
      <c r="AX32" s="223"/>
    </row>
    <row r="33" spans="1:50" ht="14.65" customHeight="1" x14ac:dyDescent="0.15">
      <c r="A33" s="7" t="s">
        <v>42</v>
      </c>
      <c r="B33" s="7" t="s">
        <v>131</v>
      </c>
      <c r="D33" s="24"/>
      <c r="E33" s="19"/>
      <c r="F33" s="19"/>
      <c r="G33" s="19"/>
      <c r="H33" s="19" t="s">
        <v>10</v>
      </c>
      <c r="I33" s="19"/>
      <c r="J33" s="19"/>
      <c r="K33" s="18"/>
      <c r="L33" s="18"/>
      <c r="M33" s="18"/>
      <c r="N33" s="18"/>
      <c r="O33" s="18"/>
      <c r="P33" s="25">
        <v>1373071</v>
      </c>
      <c r="Q33" s="26"/>
      <c r="R33" s="19"/>
      <c r="S33" s="19" t="s">
        <v>132</v>
      </c>
      <c r="T33" s="19"/>
      <c r="U33" s="19"/>
      <c r="V33" s="19"/>
      <c r="W33" s="19"/>
      <c r="X33" s="19"/>
      <c r="Y33" s="18"/>
      <c r="Z33" s="25">
        <v>0</v>
      </c>
      <c r="AA33" s="27"/>
      <c r="AD33" s="9">
        <v>1373071113</v>
      </c>
      <c r="AE33" s="9">
        <v>0</v>
      </c>
      <c r="AW33" s="223"/>
      <c r="AX33" s="223"/>
    </row>
    <row r="34" spans="1:50" ht="14.65" customHeight="1" x14ac:dyDescent="0.15">
      <c r="A34" s="7" t="s">
        <v>43</v>
      </c>
      <c r="D34" s="24"/>
      <c r="E34" s="19"/>
      <c r="F34" s="19"/>
      <c r="G34" s="19"/>
      <c r="H34" s="19" t="s">
        <v>15</v>
      </c>
      <c r="I34" s="19"/>
      <c r="J34" s="19"/>
      <c r="K34" s="18"/>
      <c r="L34" s="18"/>
      <c r="M34" s="18"/>
      <c r="N34" s="18"/>
      <c r="O34" s="18"/>
      <c r="P34" s="25">
        <v>532252</v>
      </c>
      <c r="Q34" s="26"/>
      <c r="R34" s="24"/>
      <c r="S34" s="19"/>
      <c r="T34" s="19"/>
      <c r="U34" s="19"/>
      <c r="V34" s="19"/>
      <c r="W34" s="19"/>
      <c r="X34" s="19"/>
      <c r="Y34" s="18"/>
      <c r="Z34" s="25"/>
      <c r="AA34" s="35"/>
      <c r="AD34" s="9">
        <v>532252387</v>
      </c>
      <c r="AW34" s="223"/>
      <c r="AX34" s="223"/>
    </row>
    <row r="35" spans="1:50" ht="14.65" customHeight="1" x14ac:dyDescent="0.15">
      <c r="A35" s="7" t="s">
        <v>44</v>
      </c>
      <c r="D35" s="24"/>
      <c r="E35" s="19"/>
      <c r="F35" s="19"/>
      <c r="G35" s="19"/>
      <c r="H35" s="19" t="s">
        <v>17</v>
      </c>
      <c r="I35" s="19"/>
      <c r="J35" s="19"/>
      <c r="K35" s="18"/>
      <c r="L35" s="18"/>
      <c r="M35" s="18"/>
      <c r="N35" s="18"/>
      <c r="O35" s="18"/>
      <c r="P35" s="25">
        <v>-299775</v>
      </c>
      <c r="Q35" s="26"/>
      <c r="R35" s="238"/>
      <c r="S35" s="239"/>
      <c r="T35" s="239"/>
      <c r="U35" s="239"/>
      <c r="V35" s="239"/>
      <c r="W35" s="239"/>
      <c r="X35" s="239"/>
      <c r="Y35" s="239"/>
      <c r="Z35" s="25"/>
      <c r="AA35" s="27"/>
      <c r="AD35" s="9">
        <v>-299775303</v>
      </c>
      <c r="AW35" s="223"/>
      <c r="AX35" s="223"/>
    </row>
    <row r="36" spans="1:50" ht="14.65" customHeight="1" x14ac:dyDescent="0.15">
      <c r="A36" s="7" t="s">
        <v>45</v>
      </c>
      <c r="D36" s="24"/>
      <c r="E36" s="19"/>
      <c r="F36" s="19"/>
      <c r="G36" s="19"/>
      <c r="H36" s="19" t="s">
        <v>19</v>
      </c>
      <c r="I36" s="19"/>
      <c r="J36" s="19"/>
      <c r="K36" s="18"/>
      <c r="L36" s="18"/>
      <c r="M36" s="18"/>
      <c r="N36" s="18"/>
      <c r="O36" s="18"/>
      <c r="P36" s="25">
        <v>39283596</v>
      </c>
      <c r="Q36" s="26"/>
      <c r="R36" s="19"/>
      <c r="S36" s="32"/>
      <c r="T36" s="32"/>
      <c r="U36" s="32"/>
      <c r="V36" s="32"/>
      <c r="W36" s="32"/>
      <c r="X36" s="32"/>
      <c r="Y36" s="32"/>
      <c r="Z36" s="33"/>
      <c r="AA36" s="36"/>
      <c r="AD36" s="9">
        <v>39283595936</v>
      </c>
      <c r="AW36" s="223"/>
      <c r="AX36" s="223"/>
    </row>
    <row r="37" spans="1:50" ht="14.65" customHeight="1" x14ac:dyDescent="0.15">
      <c r="A37" s="7" t="s">
        <v>46</v>
      </c>
      <c r="D37" s="24"/>
      <c r="E37" s="19"/>
      <c r="F37" s="19"/>
      <c r="G37" s="19"/>
      <c r="H37" s="19" t="s">
        <v>21</v>
      </c>
      <c r="I37" s="19"/>
      <c r="J37" s="19"/>
      <c r="K37" s="18"/>
      <c r="L37" s="18"/>
      <c r="M37" s="18"/>
      <c r="N37" s="18"/>
      <c r="O37" s="18"/>
      <c r="P37" s="25">
        <v>-25511603</v>
      </c>
      <c r="Q37" s="26"/>
      <c r="R37" s="19"/>
      <c r="S37" s="19"/>
      <c r="T37" s="19"/>
      <c r="U37" s="19"/>
      <c r="V37" s="19"/>
      <c r="W37" s="19"/>
      <c r="X37" s="19"/>
      <c r="Y37" s="18"/>
      <c r="Z37" s="25"/>
      <c r="AA37" s="35"/>
      <c r="AD37" s="9">
        <v>-25511603181</v>
      </c>
      <c r="AW37" s="223"/>
      <c r="AX37" s="223"/>
    </row>
    <row r="38" spans="1:50" ht="14.65" customHeight="1" x14ac:dyDescent="0.15">
      <c r="A38" s="7" t="s">
        <v>47</v>
      </c>
      <c r="D38" s="24"/>
      <c r="E38" s="19"/>
      <c r="F38" s="19"/>
      <c r="G38" s="19"/>
      <c r="H38" s="19" t="s">
        <v>35</v>
      </c>
      <c r="I38" s="19"/>
      <c r="J38" s="19"/>
      <c r="K38" s="18"/>
      <c r="L38" s="18"/>
      <c r="M38" s="18"/>
      <c r="N38" s="18"/>
      <c r="O38" s="18"/>
      <c r="P38" s="25">
        <v>2035093</v>
      </c>
      <c r="Q38" s="26"/>
      <c r="R38" s="17"/>
      <c r="S38" s="18"/>
      <c r="T38" s="18"/>
      <c r="U38" s="18"/>
      <c r="V38" s="18"/>
      <c r="W38" s="18"/>
      <c r="X38" s="18"/>
      <c r="Y38" s="37"/>
      <c r="Z38" s="25"/>
      <c r="AA38" s="35"/>
      <c r="AD38" s="9">
        <v>2035093460</v>
      </c>
      <c r="AW38" s="223"/>
      <c r="AX38" s="223"/>
    </row>
    <row r="39" spans="1:50" ht="14.65" customHeight="1" x14ac:dyDescent="0.15">
      <c r="A39" s="7" t="s">
        <v>48</v>
      </c>
      <c r="D39" s="24"/>
      <c r="E39" s="19"/>
      <c r="F39" s="19"/>
      <c r="G39" s="19"/>
      <c r="H39" s="19" t="s">
        <v>37</v>
      </c>
      <c r="I39" s="19"/>
      <c r="J39" s="19"/>
      <c r="K39" s="18"/>
      <c r="L39" s="18"/>
      <c r="M39" s="18"/>
      <c r="N39" s="18"/>
      <c r="O39" s="18"/>
      <c r="P39" s="25">
        <v>-1548844</v>
      </c>
      <c r="Q39" s="26"/>
      <c r="R39" s="18"/>
      <c r="S39" s="18"/>
      <c r="T39" s="18"/>
      <c r="U39" s="18"/>
      <c r="V39" s="18"/>
      <c r="W39" s="18"/>
      <c r="X39" s="18"/>
      <c r="Y39" s="18"/>
      <c r="Z39" s="25"/>
      <c r="AA39" s="35"/>
      <c r="AD39" s="9">
        <v>-1548844181</v>
      </c>
      <c r="AW39" s="223"/>
      <c r="AX39" s="223"/>
    </row>
    <row r="40" spans="1:50" ht="14.65" customHeight="1" x14ac:dyDescent="0.15">
      <c r="A40" s="7" t="s">
        <v>49</v>
      </c>
      <c r="D40" s="24"/>
      <c r="E40" s="19"/>
      <c r="F40" s="19"/>
      <c r="G40" s="19"/>
      <c r="H40" s="19" t="s">
        <v>39</v>
      </c>
      <c r="I40" s="19"/>
      <c r="J40" s="19"/>
      <c r="K40" s="18"/>
      <c r="L40" s="18"/>
      <c r="M40" s="18"/>
      <c r="N40" s="18"/>
      <c r="O40" s="18"/>
      <c r="P40" s="25">
        <v>365020</v>
      </c>
      <c r="Q40" s="26"/>
      <c r="R40" s="38"/>
      <c r="S40" s="38"/>
      <c r="T40" s="38"/>
      <c r="U40" s="38"/>
      <c r="V40" s="38"/>
      <c r="W40" s="38"/>
      <c r="X40" s="38"/>
      <c r="Y40" s="38"/>
      <c r="Z40" s="21"/>
      <c r="AA40" s="39"/>
      <c r="AD40" s="9">
        <v>365019769</v>
      </c>
      <c r="AW40" s="223"/>
      <c r="AX40" s="223"/>
    </row>
    <row r="41" spans="1:50" ht="14.65" customHeight="1" x14ac:dyDescent="0.15">
      <c r="A41" s="7" t="s">
        <v>50</v>
      </c>
      <c r="D41" s="24"/>
      <c r="E41" s="19"/>
      <c r="F41" s="19"/>
      <c r="G41" s="19" t="s">
        <v>51</v>
      </c>
      <c r="H41" s="28"/>
      <c r="I41" s="28"/>
      <c r="J41" s="28"/>
      <c r="K41" s="29"/>
      <c r="L41" s="29"/>
      <c r="M41" s="29"/>
      <c r="N41" s="29"/>
      <c r="O41" s="29"/>
      <c r="P41" s="25">
        <v>943353</v>
      </c>
      <c r="Q41" s="26"/>
      <c r="R41" s="38"/>
      <c r="S41" s="38"/>
      <c r="T41" s="38"/>
      <c r="U41" s="38"/>
      <c r="V41" s="38"/>
      <c r="W41" s="38"/>
      <c r="X41" s="38"/>
      <c r="Y41" s="38"/>
      <c r="Z41" s="21"/>
      <c r="AA41" s="39"/>
      <c r="AD41" s="9">
        <v>943353026</v>
      </c>
      <c r="AW41" s="223"/>
      <c r="AX41" s="223"/>
    </row>
    <row r="42" spans="1:50" ht="14.65" customHeight="1" x14ac:dyDescent="0.15">
      <c r="A42" s="7" t="s">
        <v>52</v>
      </c>
      <c r="D42" s="24"/>
      <c r="E42" s="19"/>
      <c r="F42" s="19"/>
      <c r="G42" s="19" t="s">
        <v>53</v>
      </c>
      <c r="H42" s="28"/>
      <c r="I42" s="28"/>
      <c r="J42" s="28"/>
      <c r="K42" s="29"/>
      <c r="L42" s="29"/>
      <c r="M42" s="29"/>
      <c r="N42" s="29"/>
      <c r="O42" s="29"/>
      <c r="P42" s="25">
        <v>-749665</v>
      </c>
      <c r="Q42" s="26"/>
      <c r="R42" s="38"/>
      <c r="S42" s="38"/>
      <c r="T42" s="38"/>
      <c r="U42" s="38"/>
      <c r="V42" s="38"/>
      <c r="W42" s="38"/>
      <c r="X42" s="38"/>
      <c r="Y42" s="38"/>
      <c r="Z42" s="21"/>
      <c r="AA42" s="39"/>
      <c r="AD42" s="9">
        <v>-749665180</v>
      </c>
      <c r="AW42" s="223"/>
      <c r="AX42" s="223"/>
    </row>
    <row r="43" spans="1:50" ht="14.65" customHeight="1" x14ac:dyDescent="0.15">
      <c r="A43" s="7" t="s">
        <v>54</v>
      </c>
      <c r="D43" s="24"/>
      <c r="E43" s="19"/>
      <c r="F43" s="19" t="s">
        <v>55</v>
      </c>
      <c r="G43" s="19"/>
      <c r="H43" s="28"/>
      <c r="I43" s="28"/>
      <c r="J43" s="28"/>
      <c r="K43" s="29"/>
      <c r="L43" s="29"/>
      <c r="M43" s="29"/>
      <c r="N43" s="29"/>
      <c r="O43" s="29"/>
      <c r="P43" s="25">
        <v>47696</v>
      </c>
      <c r="Q43" s="26"/>
      <c r="R43" s="38"/>
      <c r="S43" s="38"/>
      <c r="T43" s="38"/>
      <c r="U43" s="38"/>
      <c r="V43" s="38"/>
      <c r="W43" s="38"/>
      <c r="X43" s="38"/>
      <c r="Y43" s="38"/>
      <c r="Z43" s="21"/>
      <c r="AA43" s="39"/>
      <c r="AD43" s="9">
        <f>IF(COUNTIF(AD44:AD45,"-")=COUNTA(AD44:AD45),"-",SUM(AD44:AD45))</f>
        <v>47695914</v>
      </c>
      <c r="AW43" s="223"/>
      <c r="AX43" s="223"/>
    </row>
    <row r="44" spans="1:50" ht="14.65" customHeight="1" x14ac:dyDescent="0.15">
      <c r="A44" s="7" t="s">
        <v>56</v>
      </c>
      <c r="D44" s="24"/>
      <c r="E44" s="19"/>
      <c r="F44" s="19"/>
      <c r="G44" s="19" t="s">
        <v>57</v>
      </c>
      <c r="H44" s="19"/>
      <c r="I44" s="19"/>
      <c r="J44" s="19"/>
      <c r="K44" s="18"/>
      <c r="L44" s="18"/>
      <c r="M44" s="18"/>
      <c r="N44" s="18"/>
      <c r="O44" s="18"/>
      <c r="P44" s="25">
        <v>46788</v>
      </c>
      <c r="Q44" s="26"/>
      <c r="R44" s="38"/>
      <c r="S44" s="38"/>
      <c r="T44" s="38"/>
      <c r="U44" s="38"/>
      <c r="V44" s="38"/>
      <c r="W44" s="38"/>
      <c r="X44" s="38"/>
      <c r="Y44" s="38"/>
      <c r="Z44" s="21"/>
      <c r="AA44" s="39"/>
      <c r="AD44" s="9">
        <v>46787777</v>
      </c>
      <c r="AW44" s="223"/>
      <c r="AX44" s="223"/>
    </row>
    <row r="45" spans="1:50" ht="14.65" customHeight="1" x14ac:dyDescent="0.15">
      <c r="A45" s="7" t="s">
        <v>58</v>
      </c>
      <c r="D45" s="24"/>
      <c r="E45" s="19"/>
      <c r="F45" s="19"/>
      <c r="G45" s="19" t="s">
        <v>35</v>
      </c>
      <c r="H45" s="19"/>
      <c r="I45" s="19"/>
      <c r="J45" s="19"/>
      <c r="K45" s="18"/>
      <c r="L45" s="18"/>
      <c r="M45" s="18"/>
      <c r="N45" s="18"/>
      <c r="O45" s="18"/>
      <c r="P45" s="25">
        <v>908</v>
      </c>
      <c r="Q45" s="26"/>
      <c r="R45" s="38"/>
      <c r="S45" s="38"/>
      <c r="T45" s="38"/>
      <c r="U45" s="38"/>
      <c r="V45" s="38"/>
      <c r="W45" s="38"/>
      <c r="X45" s="38"/>
      <c r="Y45" s="38"/>
      <c r="Z45" s="21"/>
      <c r="AA45" s="39"/>
      <c r="AD45" s="9">
        <v>908137</v>
      </c>
      <c r="AW45" s="223"/>
      <c r="AX45" s="223"/>
    </row>
    <row r="46" spans="1:50" ht="14.65" customHeight="1" x14ac:dyDescent="0.15">
      <c r="A46" s="7" t="s">
        <v>59</v>
      </c>
      <c r="D46" s="24"/>
      <c r="E46" s="19"/>
      <c r="F46" s="19" t="s">
        <v>60</v>
      </c>
      <c r="G46" s="19"/>
      <c r="H46" s="19"/>
      <c r="I46" s="19"/>
      <c r="J46" s="19"/>
      <c r="K46" s="19"/>
      <c r="L46" s="18"/>
      <c r="M46" s="18"/>
      <c r="N46" s="18"/>
      <c r="O46" s="18"/>
      <c r="P46" s="25">
        <v>1502658</v>
      </c>
      <c r="Q46" s="26"/>
      <c r="R46" s="38"/>
      <c r="S46" s="38"/>
      <c r="T46" s="38"/>
      <c r="U46" s="38"/>
      <c r="V46" s="38"/>
      <c r="W46" s="38"/>
      <c r="X46" s="38"/>
      <c r="Y46" s="38"/>
      <c r="Z46" s="21"/>
      <c r="AA46" s="39"/>
      <c r="AD46" s="9">
        <f>IF(COUNTIF(AD47:AD57,"-")=COUNTA(AD47:AD57),"-",SUM(AD47,AD51:AD53,AD56:AD57))</f>
        <v>1502658191</v>
      </c>
      <c r="AW46" s="223"/>
      <c r="AX46" s="223"/>
    </row>
    <row r="47" spans="1:50" ht="14.65" customHeight="1" x14ac:dyDescent="0.15">
      <c r="A47" s="7" t="s">
        <v>61</v>
      </c>
      <c r="D47" s="24"/>
      <c r="E47" s="19"/>
      <c r="F47" s="19"/>
      <c r="G47" s="19" t="s">
        <v>62</v>
      </c>
      <c r="H47" s="19"/>
      <c r="I47" s="19"/>
      <c r="J47" s="19"/>
      <c r="K47" s="19"/>
      <c r="L47" s="18"/>
      <c r="M47" s="18"/>
      <c r="N47" s="18"/>
      <c r="O47" s="18"/>
      <c r="P47" s="25">
        <v>17596</v>
      </c>
      <c r="Q47" s="26"/>
      <c r="R47" s="38"/>
      <c r="S47" s="38"/>
      <c r="T47" s="38"/>
      <c r="U47" s="38"/>
      <c r="V47" s="38"/>
      <c r="W47" s="38"/>
      <c r="X47" s="38"/>
      <c r="Y47" s="38"/>
      <c r="Z47" s="21"/>
      <c r="AA47" s="39"/>
      <c r="AD47" s="9">
        <f>IF(COUNTIF(AD48:AD50,"-")=COUNTA(AD48:AD50),"-",SUM(AD48:AD50))</f>
        <v>17596000</v>
      </c>
      <c r="AW47" s="223"/>
      <c r="AX47" s="223"/>
    </row>
    <row r="48" spans="1:50" ht="14.65" customHeight="1" x14ac:dyDescent="0.15">
      <c r="A48" s="7" t="s">
        <v>63</v>
      </c>
      <c r="D48" s="24"/>
      <c r="E48" s="19"/>
      <c r="F48" s="19"/>
      <c r="G48" s="19"/>
      <c r="H48" s="19" t="s">
        <v>64</v>
      </c>
      <c r="I48" s="19"/>
      <c r="J48" s="19"/>
      <c r="K48" s="19"/>
      <c r="L48" s="18"/>
      <c r="M48" s="18"/>
      <c r="N48" s="18"/>
      <c r="O48" s="18"/>
      <c r="P48" s="25">
        <v>0</v>
      </c>
      <c r="Q48" s="26"/>
      <c r="R48" s="38"/>
      <c r="S48" s="38"/>
      <c r="T48" s="38"/>
      <c r="U48" s="38"/>
      <c r="V48" s="38"/>
      <c r="W48" s="38"/>
      <c r="X48" s="38"/>
      <c r="Y48" s="38"/>
      <c r="Z48" s="21"/>
      <c r="AA48" s="39"/>
      <c r="AD48" s="9">
        <v>0</v>
      </c>
      <c r="AW48" s="223"/>
      <c r="AX48" s="223"/>
    </row>
    <row r="49" spans="1:50" ht="14.65" customHeight="1" x14ac:dyDescent="0.15">
      <c r="A49" s="7" t="s">
        <v>65</v>
      </c>
      <c r="D49" s="24"/>
      <c r="E49" s="19"/>
      <c r="F49" s="19"/>
      <c r="G49" s="19"/>
      <c r="H49" s="19" t="s">
        <v>66</v>
      </c>
      <c r="I49" s="19"/>
      <c r="J49" s="19"/>
      <c r="K49" s="19"/>
      <c r="L49" s="18"/>
      <c r="M49" s="18"/>
      <c r="N49" s="18"/>
      <c r="O49" s="18"/>
      <c r="P49" s="25">
        <v>17596</v>
      </c>
      <c r="Q49" s="26"/>
      <c r="R49" s="38"/>
      <c r="S49" s="38"/>
      <c r="T49" s="38"/>
      <c r="U49" s="38"/>
      <c r="V49" s="38"/>
      <c r="W49" s="38"/>
      <c r="X49" s="38"/>
      <c r="Y49" s="38"/>
      <c r="Z49" s="21"/>
      <c r="AA49" s="39"/>
      <c r="AD49" s="9">
        <v>17596000</v>
      </c>
      <c r="AW49" s="223"/>
      <c r="AX49" s="223"/>
    </row>
    <row r="50" spans="1:50" ht="14.65" customHeight="1" x14ac:dyDescent="0.15">
      <c r="A50" s="7" t="s">
        <v>67</v>
      </c>
      <c r="D50" s="24"/>
      <c r="E50" s="19"/>
      <c r="F50" s="19"/>
      <c r="G50" s="19"/>
      <c r="H50" s="19" t="s">
        <v>35</v>
      </c>
      <c r="I50" s="19"/>
      <c r="J50" s="19"/>
      <c r="K50" s="19"/>
      <c r="L50" s="18"/>
      <c r="M50" s="18"/>
      <c r="N50" s="18"/>
      <c r="O50" s="18"/>
      <c r="P50" s="25">
        <v>0</v>
      </c>
      <c r="Q50" s="26"/>
      <c r="R50" s="38"/>
      <c r="S50" s="38"/>
      <c r="T50" s="38"/>
      <c r="U50" s="38"/>
      <c r="V50" s="38"/>
      <c r="W50" s="38"/>
      <c r="X50" s="38"/>
      <c r="Y50" s="38"/>
      <c r="Z50" s="21"/>
      <c r="AA50" s="39"/>
      <c r="AD50" s="9">
        <v>0</v>
      </c>
      <c r="AW50" s="223"/>
      <c r="AX50" s="223"/>
    </row>
    <row r="51" spans="1:50" ht="14.65" customHeight="1" x14ac:dyDescent="0.15">
      <c r="A51" s="7" t="s">
        <v>68</v>
      </c>
      <c r="D51" s="24"/>
      <c r="E51" s="19"/>
      <c r="F51" s="19"/>
      <c r="G51" s="19" t="s">
        <v>69</v>
      </c>
      <c r="H51" s="19"/>
      <c r="I51" s="19"/>
      <c r="J51" s="19"/>
      <c r="K51" s="18"/>
      <c r="L51" s="18"/>
      <c r="M51" s="18"/>
      <c r="N51" s="18"/>
      <c r="O51" s="18"/>
      <c r="P51" s="25">
        <v>185232</v>
      </c>
      <c r="Q51" s="26"/>
      <c r="R51" s="38"/>
      <c r="S51" s="38"/>
      <c r="T51" s="38"/>
      <c r="U51" s="38"/>
      <c r="V51" s="38"/>
      <c r="W51" s="38"/>
      <c r="X51" s="38"/>
      <c r="Y51" s="38"/>
      <c r="Z51" s="21"/>
      <c r="AA51" s="39"/>
      <c r="AD51" s="9">
        <v>185232321</v>
      </c>
      <c r="AW51" s="223"/>
      <c r="AX51" s="223"/>
    </row>
    <row r="52" spans="1:50" ht="14.65" customHeight="1" x14ac:dyDescent="0.15">
      <c r="A52" s="7" t="s">
        <v>70</v>
      </c>
      <c r="D52" s="24"/>
      <c r="E52" s="19"/>
      <c r="F52" s="19"/>
      <c r="G52" s="19" t="s">
        <v>71</v>
      </c>
      <c r="H52" s="19"/>
      <c r="I52" s="19"/>
      <c r="J52" s="19"/>
      <c r="K52" s="18"/>
      <c r="L52" s="18"/>
      <c r="M52" s="18"/>
      <c r="N52" s="18"/>
      <c r="O52" s="18"/>
      <c r="P52" s="25">
        <v>5648</v>
      </c>
      <c r="Q52" s="26"/>
      <c r="R52" s="38"/>
      <c r="S52" s="38"/>
      <c r="T52" s="38"/>
      <c r="U52" s="38"/>
      <c r="V52" s="38"/>
      <c r="W52" s="38"/>
      <c r="X52" s="38"/>
      <c r="Y52" s="38"/>
      <c r="Z52" s="21"/>
      <c r="AA52" s="39"/>
      <c r="AD52" s="9">
        <v>5648000</v>
      </c>
      <c r="AW52" s="223"/>
      <c r="AX52" s="223"/>
    </row>
    <row r="53" spans="1:50" ht="14.65" customHeight="1" x14ac:dyDescent="0.15">
      <c r="A53" s="7" t="s">
        <v>72</v>
      </c>
      <c r="D53" s="24"/>
      <c r="E53" s="19"/>
      <c r="F53" s="19"/>
      <c r="G53" s="19" t="s">
        <v>73</v>
      </c>
      <c r="H53" s="19"/>
      <c r="I53" s="19"/>
      <c r="J53" s="19"/>
      <c r="K53" s="18"/>
      <c r="L53" s="18"/>
      <c r="M53" s="18"/>
      <c r="N53" s="18"/>
      <c r="O53" s="18"/>
      <c r="P53" s="25">
        <v>1345402</v>
      </c>
      <c r="Q53" s="26"/>
      <c r="R53" s="38"/>
      <c r="S53" s="38"/>
      <c r="T53" s="38"/>
      <c r="U53" s="38"/>
      <c r="V53" s="38"/>
      <c r="W53" s="38"/>
      <c r="X53" s="38"/>
      <c r="Y53" s="38"/>
      <c r="Z53" s="21"/>
      <c r="AA53" s="39"/>
      <c r="AD53" s="9">
        <f>IF(COUNTIF(AD54:AD55,"-")=COUNTA(AD54:AD55),"-",SUM(AD54:AD55))</f>
        <v>1345401567</v>
      </c>
      <c r="AW53" s="223"/>
      <c r="AX53" s="223"/>
    </row>
    <row r="54" spans="1:50" ht="14.65" customHeight="1" x14ac:dyDescent="0.15">
      <c r="A54" s="7" t="s">
        <v>74</v>
      </c>
      <c r="D54" s="24"/>
      <c r="E54" s="19"/>
      <c r="F54" s="19"/>
      <c r="G54" s="19"/>
      <c r="H54" s="19" t="s">
        <v>75</v>
      </c>
      <c r="I54" s="19"/>
      <c r="J54" s="19"/>
      <c r="K54" s="18"/>
      <c r="L54" s="18"/>
      <c r="M54" s="18"/>
      <c r="N54" s="18"/>
      <c r="O54" s="18"/>
      <c r="P54" s="25">
        <v>0</v>
      </c>
      <c r="Q54" s="26"/>
      <c r="R54" s="38"/>
      <c r="S54" s="38"/>
      <c r="T54" s="38"/>
      <c r="U54" s="38"/>
      <c r="V54" s="38"/>
      <c r="W54" s="38"/>
      <c r="X54" s="38"/>
      <c r="Y54" s="38"/>
      <c r="Z54" s="21"/>
      <c r="AA54" s="39"/>
      <c r="AD54" s="9">
        <v>0</v>
      </c>
      <c r="AW54" s="223"/>
      <c r="AX54" s="223"/>
    </row>
    <row r="55" spans="1:50" ht="14.65" customHeight="1" x14ac:dyDescent="0.15">
      <c r="A55" s="7" t="s">
        <v>76</v>
      </c>
      <c r="D55" s="24"/>
      <c r="E55" s="18"/>
      <c r="F55" s="19"/>
      <c r="G55" s="19"/>
      <c r="H55" s="19" t="s">
        <v>35</v>
      </c>
      <c r="I55" s="19"/>
      <c r="J55" s="19"/>
      <c r="K55" s="18"/>
      <c r="L55" s="18"/>
      <c r="M55" s="18"/>
      <c r="N55" s="18"/>
      <c r="O55" s="18"/>
      <c r="P55" s="25">
        <v>1345402</v>
      </c>
      <c r="Q55" s="26"/>
      <c r="R55" s="38"/>
      <c r="S55" s="38"/>
      <c r="T55" s="38"/>
      <c r="U55" s="38"/>
      <c r="V55" s="38"/>
      <c r="W55" s="38"/>
      <c r="X55" s="38"/>
      <c r="Y55" s="38"/>
      <c r="Z55" s="21"/>
      <c r="AA55" s="39"/>
      <c r="AD55" s="9">
        <v>1345401567</v>
      </c>
      <c r="AW55" s="223"/>
      <c r="AX55" s="223"/>
    </row>
    <row r="56" spans="1:50" ht="14.65" customHeight="1" x14ac:dyDescent="0.15">
      <c r="A56" s="7" t="s">
        <v>77</v>
      </c>
      <c r="D56" s="24"/>
      <c r="E56" s="18"/>
      <c r="F56" s="19"/>
      <c r="G56" s="19" t="s">
        <v>35</v>
      </c>
      <c r="H56" s="19"/>
      <c r="I56" s="19"/>
      <c r="J56" s="19"/>
      <c r="K56" s="18"/>
      <c r="L56" s="18"/>
      <c r="M56" s="18"/>
      <c r="N56" s="18"/>
      <c r="O56" s="18"/>
      <c r="P56" s="25">
        <v>2583</v>
      </c>
      <c r="Q56" s="26"/>
      <c r="R56" s="38"/>
      <c r="S56" s="38"/>
      <c r="T56" s="38"/>
      <c r="U56" s="38"/>
      <c r="V56" s="38"/>
      <c r="W56" s="38"/>
      <c r="X56" s="38"/>
      <c r="Y56" s="38"/>
      <c r="Z56" s="21"/>
      <c r="AA56" s="39"/>
      <c r="AD56" s="9">
        <v>2582879</v>
      </c>
      <c r="AW56" s="223"/>
      <c r="AX56" s="223"/>
    </row>
    <row r="57" spans="1:50" ht="14.65" customHeight="1" x14ac:dyDescent="0.15">
      <c r="A57" s="7" t="s">
        <v>78</v>
      </c>
      <c r="D57" s="24"/>
      <c r="E57" s="18"/>
      <c r="F57" s="19"/>
      <c r="G57" s="19" t="s">
        <v>79</v>
      </c>
      <c r="H57" s="19"/>
      <c r="I57" s="19"/>
      <c r="J57" s="19"/>
      <c r="K57" s="18"/>
      <c r="L57" s="18"/>
      <c r="M57" s="18"/>
      <c r="N57" s="18"/>
      <c r="O57" s="18"/>
      <c r="P57" s="25">
        <v>-53803</v>
      </c>
      <c r="Q57" s="26"/>
      <c r="R57" s="38"/>
      <c r="S57" s="38"/>
      <c r="T57" s="38"/>
      <c r="U57" s="38"/>
      <c r="V57" s="38"/>
      <c r="W57" s="38"/>
      <c r="X57" s="38"/>
      <c r="Y57" s="38"/>
      <c r="Z57" s="21"/>
      <c r="AA57" s="39"/>
      <c r="AD57" s="9">
        <v>-53802576</v>
      </c>
      <c r="AW57" s="223"/>
      <c r="AX57" s="223"/>
    </row>
    <row r="58" spans="1:50" ht="14.65" customHeight="1" x14ac:dyDescent="0.15">
      <c r="A58" s="7" t="s">
        <v>80</v>
      </c>
      <c r="D58" s="24"/>
      <c r="E58" s="18" t="s">
        <v>81</v>
      </c>
      <c r="F58" s="19"/>
      <c r="G58" s="20"/>
      <c r="H58" s="20"/>
      <c r="I58" s="20"/>
      <c r="J58" s="18"/>
      <c r="K58" s="18"/>
      <c r="L58" s="18"/>
      <c r="M58" s="18"/>
      <c r="N58" s="18"/>
      <c r="O58" s="18"/>
      <c r="P58" s="25">
        <v>2349337</v>
      </c>
      <c r="Q58" s="26" t="s">
        <v>352</v>
      </c>
      <c r="R58" s="38"/>
      <c r="S58" s="38"/>
      <c r="T58" s="38"/>
      <c r="U58" s="38"/>
      <c r="V58" s="38"/>
      <c r="W58" s="38"/>
      <c r="X58" s="38"/>
      <c r="Y58" s="38"/>
      <c r="Z58" s="21"/>
      <c r="AA58" s="39"/>
      <c r="AD58" s="9">
        <f>IF(COUNTIF(AD59:AD67,"-")=COUNTA(AD59:AD67),"-",SUM(AD59:AD62,AD65:AD67))</f>
        <v>2349336569</v>
      </c>
      <c r="AW58" s="223"/>
      <c r="AX58" s="223"/>
    </row>
    <row r="59" spans="1:50" ht="14.65" customHeight="1" x14ac:dyDescent="0.15">
      <c r="A59" s="7" t="s">
        <v>82</v>
      </c>
      <c r="D59" s="24"/>
      <c r="E59" s="18"/>
      <c r="F59" s="19" t="s">
        <v>83</v>
      </c>
      <c r="G59" s="20"/>
      <c r="H59" s="20"/>
      <c r="I59" s="20"/>
      <c r="J59" s="18"/>
      <c r="K59" s="18"/>
      <c r="L59" s="18"/>
      <c r="M59" s="18"/>
      <c r="N59" s="18"/>
      <c r="O59" s="18"/>
      <c r="P59" s="25">
        <v>1147624</v>
      </c>
      <c r="Q59" s="26"/>
      <c r="R59" s="38"/>
      <c r="S59" s="38"/>
      <c r="T59" s="38"/>
      <c r="U59" s="38"/>
      <c r="V59" s="38"/>
      <c r="W59" s="38"/>
      <c r="X59" s="38"/>
      <c r="Y59" s="38"/>
      <c r="Z59" s="21"/>
      <c r="AA59" s="39"/>
      <c r="AD59" s="9">
        <v>1147624288</v>
      </c>
      <c r="AW59" s="223"/>
      <c r="AX59" s="223"/>
    </row>
    <row r="60" spans="1:50" ht="14.65" customHeight="1" x14ac:dyDescent="0.15">
      <c r="A60" s="7" t="s">
        <v>84</v>
      </c>
      <c r="D60" s="24"/>
      <c r="E60" s="18"/>
      <c r="F60" s="19" t="s">
        <v>85</v>
      </c>
      <c r="G60" s="19"/>
      <c r="H60" s="28"/>
      <c r="I60" s="19"/>
      <c r="J60" s="19"/>
      <c r="K60" s="18"/>
      <c r="L60" s="18"/>
      <c r="M60" s="18"/>
      <c r="N60" s="18"/>
      <c r="O60" s="18"/>
      <c r="P60" s="25">
        <v>123429</v>
      </c>
      <c r="Q60" s="26"/>
      <c r="R60" s="38"/>
      <c r="S60" s="38"/>
      <c r="T60" s="38"/>
      <c r="U60" s="38"/>
      <c r="V60" s="38"/>
      <c r="W60" s="38"/>
      <c r="X60" s="38"/>
      <c r="Y60" s="38"/>
      <c r="Z60" s="21"/>
      <c r="AA60" s="39"/>
      <c r="AD60" s="9">
        <v>123428570</v>
      </c>
      <c r="AW60" s="223"/>
      <c r="AX60" s="223"/>
    </row>
    <row r="61" spans="1:50" ht="14.65" customHeight="1" x14ac:dyDescent="0.15">
      <c r="A61" s="7">
        <v>1500000</v>
      </c>
      <c r="D61" s="24"/>
      <c r="E61" s="18"/>
      <c r="F61" s="19" t="s">
        <v>86</v>
      </c>
      <c r="G61" s="19"/>
      <c r="H61" s="19"/>
      <c r="I61" s="19"/>
      <c r="J61" s="19"/>
      <c r="K61" s="18"/>
      <c r="L61" s="18"/>
      <c r="M61" s="18"/>
      <c r="N61" s="18"/>
      <c r="O61" s="18"/>
      <c r="P61" s="25">
        <v>0</v>
      </c>
      <c r="Q61" s="26"/>
      <c r="R61" s="38"/>
      <c r="S61" s="38"/>
      <c r="T61" s="38"/>
      <c r="U61" s="38"/>
      <c r="V61" s="38"/>
      <c r="W61" s="38"/>
      <c r="X61" s="38"/>
      <c r="Y61" s="38"/>
      <c r="Z61" s="21"/>
      <c r="AA61" s="39"/>
      <c r="AD61" s="9">
        <v>0</v>
      </c>
      <c r="AW61" s="223"/>
      <c r="AX61" s="223"/>
    </row>
    <row r="62" spans="1:50" ht="14.65" customHeight="1" x14ac:dyDescent="0.15">
      <c r="A62" s="7" t="s">
        <v>87</v>
      </c>
      <c r="D62" s="24"/>
      <c r="E62" s="19"/>
      <c r="F62" s="19" t="s">
        <v>73</v>
      </c>
      <c r="G62" s="19"/>
      <c r="H62" s="28"/>
      <c r="I62" s="19"/>
      <c r="J62" s="19"/>
      <c r="K62" s="18"/>
      <c r="L62" s="18"/>
      <c r="M62" s="18"/>
      <c r="N62" s="18"/>
      <c r="O62" s="18"/>
      <c r="P62" s="25">
        <v>1095220</v>
      </c>
      <c r="Q62" s="26"/>
      <c r="R62" s="38"/>
      <c r="S62" s="38"/>
      <c r="T62" s="38"/>
      <c r="U62" s="38"/>
      <c r="V62" s="38"/>
      <c r="W62" s="38"/>
      <c r="X62" s="38"/>
      <c r="Y62" s="38"/>
      <c r="Z62" s="21"/>
      <c r="AA62" s="39"/>
      <c r="AD62" s="9">
        <f>IF(COUNTIF(AD63:AD64,"-")=COUNTA(AD63:AD64),"-",SUM(AD63:AD64))</f>
        <v>1095220409</v>
      </c>
      <c r="AW62" s="223"/>
      <c r="AX62" s="223"/>
    </row>
    <row r="63" spans="1:50" ht="14.65" customHeight="1" x14ac:dyDescent="0.15">
      <c r="A63" s="7" t="s">
        <v>88</v>
      </c>
      <c r="D63" s="24"/>
      <c r="E63" s="19"/>
      <c r="F63" s="19"/>
      <c r="G63" s="19" t="s">
        <v>89</v>
      </c>
      <c r="H63" s="19"/>
      <c r="I63" s="19"/>
      <c r="J63" s="19"/>
      <c r="K63" s="18"/>
      <c r="L63" s="18"/>
      <c r="M63" s="18"/>
      <c r="N63" s="18"/>
      <c r="O63" s="18"/>
      <c r="P63" s="25">
        <v>1095220</v>
      </c>
      <c r="Q63" s="26"/>
      <c r="R63" s="38"/>
      <c r="S63" s="38"/>
      <c r="T63" s="38"/>
      <c r="U63" s="38"/>
      <c r="V63" s="38"/>
      <c r="W63" s="38"/>
      <c r="X63" s="38"/>
      <c r="Y63" s="38"/>
      <c r="Z63" s="21"/>
      <c r="AA63" s="39"/>
      <c r="AD63" s="9">
        <v>1095220409</v>
      </c>
      <c r="AW63" s="223"/>
      <c r="AX63" s="223"/>
    </row>
    <row r="64" spans="1:50" ht="14.65" customHeight="1" x14ac:dyDescent="0.15">
      <c r="A64" s="7" t="s">
        <v>90</v>
      </c>
      <c r="D64" s="24"/>
      <c r="E64" s="19"/>
      <c r="F64" s="19"/>
      <c r="G64" s="19" t="s">
        <v>75</v>
      </c>
      <c r="H64" s="19"/>
      <c r="I64" s="19"/>
      <c r="J64" s="19"/>
      <c r="K64" s="18"/>
      <c r="L64" s="18"/>
      <c r="M64" s="18"/>
      <c r="N64" s="18"/>
      <c r="O64" s="18"/>
      <c r="P64" s="25">
        <v>0</v>
      </c>
      <c r="Q64" s="26"/>
      <c r="R64" s="38"/>
      <c r="S64" s="38"/>
      <c r="T64" s="38"/>
      <c r="U64" s="38"/>
      <c r="V64" s="38"/>
      <c r="W64" s="38"/>
      <c r="X64" s="38"/>
      <c r="Y64" s="38"/>
      <c r="Z64" s="21"/>
      <c r="AA64" s="39"/>
      <c r="AD64" s="9">
        <v>0</v>
      </c>
      <c r="AW64" s="223"/>
      <c r="AX64" s="223"/>
    </row>
    <row r="65" spans="1:50" ht="14.65" customHeight="1" x14ac:dyDescent="0.15">
      <c r="A65" s="7" t="s">
        <v>91</v>
      </c>
      <c r="D65" s="24"/>
      <c r="E65" s="19"/>
      <c r="F65" s="19" t="s">
        <v>92</v>
      </c>
      <c r="G65" s="19"/>
      <c r="H65" s="19"/>
      <c r="I65" s="19"/>
      <c r="J65" s="19"/>
      <c r="K65" s="18"/>
      <c r="L65" s="18"/>
      <c r="M65" s="18"/>
      <c r="N65" s="18"/>
      <c r="O65" s="18"/>
      <c r="P65" s="25">
        <v>624</v>
      </c>
      <c r="Q65" s="26"/>
      <c r="R65" s="38"/>
      <c r="S65" s="38"/>
      <c r="T65" s="38"/>
      <c r="U65" s="38"/>
      <c r="V65" s="38"/>
      <c r="W65" s="38"/>
      <c r="X65" s="38"/>
      <c r="Y65" s="38"/>
      <c r="Z65" s="21"/>
      <c r="AA65" s="39"/>
      <c r="AD65" s="9">
        <v>624027</v>
      </c>
      <c r="AW65" s="223"/>
      <c r="AX65" s="223"/>
    </row>
    <row r="66" spans="1:50" ht="14.65" customHeight="1" x14ac:dyDescent="0.15">
      <c r="A66" s="7" t="s">
        <v>93</v>
      </c>
      <c r="D66" s="24"/>
      <c r="E66" s="19"/>
      <c r="F66" s="19" t="s">
        <v>35</v>
      </c>
      <c r="G66" s="19"/>
      <c r="H66" s="28"/>
      <c r="I66" s="19"/>
      <c r="J66" s="19"/>
      <c r="K66" s="18"/>
      <c r="L66" s="18"/>
      <c r="M66" s="18"/>
      <c r="N66" s="18"/>
      <c r="O66" s="18"/>
      <c r="P66" s="25">
        <v>0</v>
      </c>
      <c r="Q66" s="26"/>
      <c r="R66" s="38"/>
      <c r="S66" s="38"/>
      <c r="T66" s="38"/>
      <c r="U66" s="38"/>
      <c r="V66" s="38"/>
      <c r="W66" s="38"/>
      <c r="X66" s="38"/>
      <c r="Y66" s="38"/>
      <c r="Z66" s="21"/>
      <c r="AA66" s="39"/>
      <c r="AD66" s="9">
        <v>236</v>
      </c>
      <c r="AW66" s="223"/>
      <c r="AX66" s="223"/>
    </row>
    <row r="67" spans="1:50" ht="14.65" customHeight="1" x14ac:dyDescent="0.15">
      <c r="A67" s="7" t="s">
        <v>94</v>
      </c>
      <c r="D67" s="24"/>
      <c r="E67" s="19"/>
      <c r="F67" s="38" t="s">
        <v>79</v>
      </c>
      <c r="G67" s="19"/>
      <c r="H67" s="19"/>
      <c r="I67" s="19"/>
      <c r="J67" s="19"/>
      <c r="K67" s="18"/>
      <c r="L67" s="18"/>
      <c r="M67" s="18"/>
      <c r="N67" s="18"/>
      <c r="O67" s="18"/>
      <c r="P67" s="25">
        <v>-17561</v>
      </c>
      <c r="Q67" s="26"/>
      <c r="R67" s="38"/>
      <c r="S67" s="38"/>
      <c r="T67" s="38"/>
      <c r="U67" s="38"/>
      <c r="V67" s="38"/>
      <c r="W67" s="38"/>
      <c r="X67" s="38"/>
      <c r="Y67" s="38"/>
      <c r="Z67" s="21"/>
      <c r="AA67" s="39"/>
      <c r="AD67" s="9">
        <v>-17560961</v>
      </c>
      <c r="AW67" s="223"/>
      <c r="AX67" s="223"/>
    </row>
    <row r="68" spans="1:50" ht="14.65" customHeight="1" thickBot="1" x14ac:dyDescent="0.2">
      <c r="A68" s="7">
        <v>1565000</v>
      </c>
      <c r="B68" s="7" t="s">
        <v>125</v>
      </c>
      <c r="D68" s="24"/>
      <c r="E68" s="19" t="s">
        <v>95</v>
      </c>
      <c r="F68" s="19"/>
      <c r="G68" s="19"/>
      <c r="H68" s="19"/>
      <c r="I68" s="19"/>
      <c r="J68" s="19"/>
      <c r="K68" s="18"/>
      <c r="L68" s="18"/>
      <c r="M68" s="18"/>
      <c r="N68" s="18"/>
      <c r="O68" s="18"/>
      <c r="P68" s="25" t="s">
        <v>346</v>
      </c>
      <c r="Q68" s="26"/>
      <c r="R68" s="240" t="s">
        <v>126</v>
      </c>
      <c r="S68" s="241"/>
      <c r="T68" s="241"/>
      <c r="U68" s="241"/>
      <c r="V68" s="241"/>
      <c r="W68" s="241"/>
      <c r="X68" s="241"/>
      <c r="Y68" s="242"/>
      <c r="Z68" s="40">
        <v>24933257</v>
      </c>
      <c r="AA68" s="41" t="s">
        <v>352</v>
      </c>
      <c r="AD68" s="9" t="s">
        <v>11</v>
      </c>
      <c r="AE68" s="9">
        <f>IF(AND(AE31="-",AE32="-",AE33="-"),"-",SUM(AE31,AE32,AE33))</f>
        <v>24933256914</v>
      </c>
      <c r="AW68" s="223"/>
      <c r="AX68" s="223"/>
    </row>
    <row r="69" spans="1:50" ht="14.65" customHeight="1" thickBot="1" x14ac:dyDescent="0.2">
      <c r="A69" s="7" t="s">
        <v>1</v>
      </c>
      <c r="B69" s="7" t="s">
        <v>96</v>
      </c>
      <c r="D69" s="243" t="s">
        <v>2</v>
      </c>
      <c r="E69" s="244"/>
      <c r="F69" s="244"/>
      <c r="G69" s="244"/>
      <c r="H69" s="244"/>
      <c r="I69" s="244"/>
      <c r="J69" s="244"/>
      <c r="K69" s="244"/>
      <c r="L69" s="244"/>
      <c r="M69" s="244"/>
      <c r="N69" s="244"/>
      <c r="O69" s="245"/>
      <c r="P69" s="42">
        <v>33327388</v>
      </c>
      <c r="Q69" s="43"/>
      <c r="R69" s="231" t="s">
        <v>320</v>
      </c>
      <c r="S69" s="232"/>
      <c r="T69" s="232"/>
      <c r="U69" s="232"/>
      <c r="V69" s="232"/>
      <c r="W69" s="232"/>
      <c r="X69" s="232"/>
      <c r="Y69" s="246"/>
      <c r="Z69" s="42">
        <v>33327388</v>
      </c>
      <c r="AA69" s="44"/>
      <c r="AD69" s="9">
        <f>IF(AND(AD14="-",AD58="-",AD68="-"),"-",SUM(AD14,AD58,AD68))</f>
        <v>33327387641</v>
      </c>
      <c r="AE69" s="9">
        <f>IF(AND(AE29="-",AE68="-"),"-",SUM(AE29,AE68))</f>
        <v>33327387641</v>
      </c>
      <c r="AW69" s="223"/>
      <c r="AX69" s="223"/>
    </row>
    <row r="70" spans="1:50" ht="14.65" customHeight="1" x14ac:dyDescent="0.15">
      <c r="D70" s="45"/>
      <c r="E70" s="45"/>
      <c r="F70" s="45"/>
      <c r="G70" s="45"/>
      <c r="H70" s="45"/>
      <c r="I70" s="45"/>
      <c r="J70" s="45"/>
      <c r="K70" s="45"/>
      <c r="L70" s="45"/>
      <c r="M70" s="45"/>
      <c r="N70" s="45"/>
      <c r="O70" s="45"/>
      <c r="P70" s="45"/>
      <c r="Q70" s="45"/>
      <c r="Z70" s="18"/>
      <c r="AA70" s="18"/>
      <c r="AW70" s="223"/>
      <c r="AX70" s="223"/>
    </row>
    <row r="71" spans="1:50" ht="14.65" customHeight="1" x14ac:dyDescent="0.15">
      <c r="D71" s="46"/>
      <c r="E71" s="47" t="s">
        <v>321</v>
      </c>
      <c r="F71" s="46"/>
      <c r="G71" s="16"/>
      <c r="H71" s="16"/>
      <c r="I71" s="16"/>
      <c r="J71" s="16"/>
      <c r="K71" s="16"/>
      <c r="L71" s="16"/>
      <c r="M71" s="16"/>
      <c r="N71" s="16"/>
      <c r="O71" s="16"/>
      <c r="P71" s="16"/>
      <c r="Q71" s="16"/>
      <c r="Z71" s="45"/>
      <c r="AA71" s="45"/>
      <c r="AW71" s="223"/>
      <c r="AX71" s="223"/>
    </row>
    <row r="72" spans="1:50" ht="14.65" customHeight="1" x14ac:dyDescent="0.15">
      <c r="AW72" s="223"/>
      <c r="AX72" s="223"/>
    </row>
    <row r="73" spans="1:50" ht="14.65" customHeight="1" x14ac:dyDescent="0.15">
      <c r="AW73" s="223"/>
      <c r="AX73" s="223"/>
    </row>
    <row r="74" spans="1:50" ht="14.65" customHeight="1" x14ac:dyDescent="0.15">
      <c r="AW74" s="223"/>
      <c r="AX74" s="223"/>
    </row>
    <row r="75" spans="1:50" ht="14.65" customHeight="1" x14ac:dyDescent="0.15">
      <c r="AW75" s="223"/>
      <c r="AX75" s="223"/>
    </row>
    <row r="76" spans="1:50" ht="16.5" customHeight="1" x14ac:dyDescent="0.15">
      <c r="AW76" s="223"/>
      <c r="AX76" s="223"/>
    </row>
    <row r="77" spans="1:50" ht="14.65" customHeight="1" x14ac:dyDescent="0.15">
      <c r="AW77" s="223"/>
      <c r="AX77" s="223"/>
    </row>
    <row r="78" spans="1:50" ht="9.75" customHeight="1" x14ac:dyDescent="0.15"/>
    <row r="79" spans="1:50" ht="14.65" customHeight="1" x14ac:dyDescent="0.15"/>
  </sheetData>
  <mergeCells count="11">
    <mergeCell ref="R29:Y29"/>
    <mergeCell ref="R35:Y35"/>
    <mergeCell ref="R68:Y68"/>
    <mergeCell ref="D69:O69"/>
    <mergeCell ref="R69:Y69"/>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W49"/>
  <sheetViews>
    <sheetView view="pageBreakPreview" topLeftCell="B1" zoomScaleNormal="85" zoomScaleSheetLayoutView="100" workbookViewId="0">
      <selection activeCell="B1" sqref="B1"/>
    </sheetView>
  </sheetViews>
  <sheetFormatPr defaultRowHeight="13.5" x14ac:dyDescent="0.15"/>
  <cols>
    <col min="1" max="1" width="0" style="50" hidden="1" customWidth="1"/>
    <col min="2" max="2" width="0.625" style="6" customWidth="1"/>
    <col min="3" max="3" width="1.25" style="80" customWidth="1"/>
    <col min="4" max="12" width="2.125" style="80" customWidth="1"/>
    <col min="13" max="13" width="18.375" style="80" customWidth="1"/>
    <col min="14" max="14" width="21.625" style="80" bestFit="1" customWidth="1"/>
    <col min="15" max="15" width="2.5" style="80" customWidth="1"/>
    <col min="16" max="16" width="0.625" style="80" customWidth="1"/>
    <col min="17" max="17" width="9" style="6"/>
    <col min="18" max="18" width="0" style="6" hidden="1" customWidth="1"/>
    <col min="19" max="16384" width="9" style="6"/>
  </cols>
  <sheetData>
    <row r="1" spans="1:49" x14ac:dyDescent="0.15">
      <c r="C1" s="80" t="s">
        <v>331</v>
      </c>
    </row>
    <row r="2" spans="1:49" x14ac:dyDescent="0.15">
      <c r="C2" s="80" t="s">
        <v>332</v>
      </c>
    </row>
    <row r="3" spans="1:49" x14ac:dyDescent="0.15">
      <c r="C3" s="80" t="s">
        <v>333</v>
      </c>
    </row>
    <row r="4" spans="1:49" x14ac:dyDescent="0.15">
      <c r="C4" s="80" t="s">
        <v>334</v>
      </c>
    </row>
    <row r="5" spans="1:49" x14ac:dyDescent="0.15">
      <c r="C5" s="80" t="s">
        <v>335</v>
      </c>
    </row>
    <row r="6" spans="1:49" x14ac:dyDescent="0.15">
      <c r="C6" s="80" t="s">
        <v>336</v>
      </c>
    </row>
    <row r="7" spans="1:49" x14ac:dyDescent="0.15">
      <c r="C7" s="80" t="s">
        <v>337</v>
      </c>
    </row>
    <row r="8" spans="1:49" x14ac:dyDescent="0.15">
      <c r="A8" s="1"/>
      <c r="C8" s="48"/>
      <c r="D8" s="48"/>
      <c r="E8" s="48"/>
      <c r="F8" s="48"/>
      <c r="G8" s="48"/>
      <c r="H8" s="48"/>
      <c r="I8" s="48"/>
      <c r="J8" s="3"/>
      <c r="K8" s="3"/>
      <c r="L8" s="3"/>
      <c r="M8" s="3"/>
      <c r="N8" s="3"/>
      <c r="O8" s="3"/>
      <c r="P8" s="49"/>
    </row>
    <row r="9" spans="1:49" ht="24" x14ac:dyDescent="0.2">
      <c r="C9" s="247" t="s">
        <v>347</v>
      </c>
      <c r="D9" s="247"/>
      <c r="E9" s="247"/>
      <c r="F9" s="247"/>
      <c r="G9" s="247"/>
      <c r="H9" s="247"/>
      <c r="I9" s="247"/>
      <c r="J9" s="247"/>
      <c r="K9" s="247"/>
      <c r="L9" s="247"/>
      <c r="M9" s="247"/>
      <c r="N9" s="247"/>
      <c r="O9" s="247"/>
      <c r="P9" s="51"/>
    </row>
    <row r="10" spans="1:49" ht="17.25" x14ac:dyDescent="0.2">
      <c r="C10" s="248" t="s">
        <v>348</v>
      </c>
      <c r="D10" s="248"/>
      <c r="E10" s="248"/>
      <c r="F10" s="248"/>
      <c r="G10" s="248"/>
      <c r="H10" s="248"/>
      <c r="I10" s="248"/>
      <c r="J10" s="248"/>
      <c r="K10" s="248"/>
      <c r="L10" s="248"/>
      <c r="M10" s="248"/>
      <c r="N10" s="248"/>
      <c r="O10" s="248"/>
      <c r="P10" s="51"/>
    </row>
    <row r="11" spans="1:49" ht="17.25" x14ac:dyDescent="0.2">
      <c r="C11" s="248" t="s">
        <v>349</v>
      </c>
      <c r="D11" s="248"/>
      <c r="E11" s="248"/>
      <c r="F11" s="248"/>
      <c r="G11" s="248"/>
      <c r="H11" s="248"/>
      <c r="I11" s="248"/>
      <c r="J11" s="248"/>
      <c r="K11" s="248"/>
      <c r="L11" s="248"/>
      <c r="M11" s="248"/>
      <c r="N11" s="248"/>
      <c r="O11" s="248"/>
      <c r="P11" s="51"/>
    </row>
    <row r="12" spans="1:49" ht="18" thickBot="1" x14ac:dyDescent="0.25">
      <c r="C12" s="52"/>
      <c r="D12" s="51"/>
      <c r="E12" s="51"/>
      <c r="F12" s="51"/>
      <c r="G12" s="51"/>
      <c r="H12" s="51"/>
      <c r="I12" s="51"/>
      <c r="J12" s="51"/>
      <c r="K12" s="51"/>
      <c r="L12" s="51"/>
      <c r="M12" s="53"/>
      <c r="N12" s="51"/>
      <c r="O12" s="53" t="s">
        <v>345</v>
      </c>
      <c r="P12" s="51"/>
    </row>
    <row r="13" spans="1:49" ht="18" thickBot="1" x14ac:dyDescent="0.25">
      <c r="A13" s="50" t="s">
        <v>314</v>
      </c>
      <c r="C13" s="249" t="s">
        <v>0</v>
      </c>
      <c r="D13" s="250"/>
      <c r="E13" s="250"/>
      <c r="F13" s="250"/>
      <c r="G13" s="250"/>
      <c r="H13" s="250"/>
      <c r="I13" s="250"/>
      <c r="J13" s="250"/>
      <c r="K13" s="250"/>
      <c r="L13" s="250"/>
      <c r="M13" s="250"/>
      <c r="N13" s="251" t="s">
        <v>316</v>
      </c>
      <c r="O13" s="252"/>
      <c r="P13" s="51"/>
    </row>
    <row r="14" spans="1:49" x14ac:dyDescent="0.15">
      <c r="A14" s="50" t="s">
        <v>135</v>
      </c>
      <c r="C14" s="54"/>
      <c r="D14" s="55" t="s">
        <v>136</v>
      </c>
      <c r="E14" s="55"/>
      <c r="F14" s="56"/>
      <c r="G14" s="55"/>
      <c r="H14" s="55"/>
      <c r="I14" s="55"/>
      <c r="J14" s="55"/>
      <c r="K14" s="56"/>
      <c r="L14" s="56"/>
      <c r="M14" s="56"/>
      <c r="N14" s="57">
        <v>10512709</v>
      </c>
      <c r="O14" s="58"/>
      <c r="P14" s="59"/>
      <c r="R14" s="6">
        <f>IF(AND(R15="-",R30="-"),"-",SUM(R15,R30))</f>
        <v>10512709289</v>
      </c>
      <c r="AW14" s="220"/>
    </row>
    <row r="15" spans="1:49" x14ac:dyDescent="0.15">
      <c r="A15" s="50" t="s">
        <v>137</v>
      </c>
      <c r="C15" s="54"/>
      <c r="D15" s="55"/>
      <c r="E15" s="55" t="s">
        <v>138</v>
      </c>
      <c r="F15" s="55"/>
      <c r="G15" s="55"/>
      <c r="H15" s="55"/>
      <c r="I15" s="55"/>
      <c r="J15" s="55"/>
      <c r="K15" s="56"/>
      <c r="L15" s="56"/>
      <c r="M15" s="56"/>
      <c r="N15" s="57">
        <v>4605044</v>
      </c>
      <c r="O15" s="60" t="s">
        <v>352</v>
      </c>
      <c r="P15" s="59"/>
      <c r="R15" s="6">
        <f>IF(COUNTIF(R16:R29,"-")=COUNTA(R16:R29),"-",SUM(R16,R21,R26))</f>
        <v>4605043964</v>
      </c>
      <c r="AW15" s="220"/>
    </row>
    <row r="16" spans="1:49" x14ac:dyDescent="0.15">
      <c r="A16" s="50" t="s">
        <v>139</v>
      </c>
      <c r="C16" s="54"/>
      <c r="D16" s="55"/>
      <c r="E16" s="55"/>
      <c r="F16" s="55" t="s">
        <v>140</v>
      </c>
      <c r="G16" s="55"/>
      <c r="H16" s="55"/>
      <c r="I16" s="55"/>
      <c r="J16" s="55"/>
      <c r="K16" s="56"/>
      <c r="L16" s="56"/>
      <c r="M16" s="56"/>
      <c r="N16" s="57">
        <v>1638059</v>
      </c>
      <c r="O16" s="60" t="s">
        <v>352</v>
      </c>
      <c r="P16" s="59"/>
      <c r="R16" s="6">
        <f>IF(COUNTIF(R17:R20,"-")=COUNTA(R17:R20),"-",SUM(R17:R20))</f>
        <v>1638058674</v>
      </c>
      <c r="AW16" s="220"/>
    </row>
    <row r="17" spans="1:49" x14ac:dyDescent="0.15">
      <c r="A17" s="50" t="s">
        <v>141</v>
      </c>
      <c r="C17" s="54"/>
      <c r="D17" s="55"/>
      <c r="E17" s="55"/>
      <c r="F17" s="55"/>
      <c r="G17" s="55" t="s">
        <v>142</v>
      </c>
      <c r="H17" s="55"/>
      <c r="I17" s="55"/>
      <c r="J17" s="55"/>
      <c r="K17" s="56"/>
      <c r="L17" s="56"/>
      <c r="M17" s="56"/>
      <c r="N17" s="57">
        <v>1324819</v>
      </c>
      <c r="O17" s="60"/>
      <c r="P17" s="59"/>
      <c r="R17" s="6">
        <v>1324819296</v>
      </c>
      <c r="AW17" s="220"/>
    </row>
    <row r="18" spans="1:49" x14ac:dyDescent="0.15">
      <c r="A18" s="50" t="s">
        <v>143</v>
      </c>
      <c r="C18" s="54"/>
      <c r="D18" s="55"/>
      <c r="E18" s="55"/>
      <c r="F18" s="55"/>
      <c r="G18" s="55" t="s">
        <v>144</v>
      </c>
      <c r="H18" s="55"/>
      <c r="I18" s="55"/>
      <c r="J18" s="55"/>
      <c r="K18" s="56"/>
      <c r="L18" s="56"/>
      <c r="M18" s="56"/>
      <c r="N18" s="57">
        <v>105554</v>
      </c>
      <c r="O18" s="60"/>
      <c r="P18" s="59"/>
      <c r="R18" s="6">
        <v>105554193</v>
      </c>
      <c r="AW18" s="220"/>
    </row>
    <row r="19" spans="1:49" x14ac:dyDescent="0.15">
      <c r="A19" s="50" t="s">
        <v>145</v>
      </c>
      <c r="C19" s="54"/>
      <c r="D19" s="55"/>
      <c r="E19" s="55"/>
      <c r="F19" s="55"/>
      <c r="G19" s="55" t="s">
        <v>146</v>
      </c>
      <c r="H19" s="55"/>
      <c r="I19" s="55"/>
      <c r="J19" s="55"/>
      <c r="K19" s="56"/>
      <c r="L19" s="56"/>
      <c r="M19" s="56"/>
      <c r="N19" s="57">
        <v>18110</v>
      </c>
      <c r="O19" s="60"/>
      <c r="P19" s="59"/>
      <c r="R19" s="6">
        <v>18109859</v>
      </c>
      <c r="AW19" s="220"/>
    </row>
    <row r="20" spans="1:49" x14ac:dyDescent="0.15">
      <c r="A20" s="50" t="s">
        <v>147</v>
      </c>
      <c r="C20" s="54"/>
      <c r="D20" s="55"/>
      <c r="E20" s="55"/>
      <c r="F20" s="55"/>
      <c r="G20" s="55" t="s">
        <v>35</v>
      </c>
      <c r="H20" s="55"/>
      <c r="I20" s="55"/>
      <c r="J20" s="55"/>
      <c r="K20" s="56"/>
      <c r="L20" s="56"/>
      <c r="M20" s="56"/>
      <c r="N20" s="57">
        <v>189575</v>
      </c>
      <c r="O20" s="60"/>
      <c r="P20" s="59"/>
      <c r="R20" s="6">
        <v>189575326</v>
      </c>
      <c r="AW20" s="220"/>
    </row>
    <row r="21" spans="1:49" x14ac:dyDescent="0.15">
      <c r="A21" s="50" t="s">
        <v>148</v>
      </c>
      <c r="C21" s="54"/>
      <c r="D21" s="55"/>
      <c r="E21" s="55"/>
      <c r="F21" s="55" t="s">
        <v>149</v>
      </c>
      <c r="G21" s="55"/>
      <c r="H21" s="55"/>
      <c r="I21" s="55"/>
      <c r="J21" s="55"/>
      <c r="K21" s="56"/>
      <c r="L21" s="56"/>
      <c r="M21" s="56"/>
      <c r="N21" s="57">
        <v>2688540</v>
      </c>
      <c r="O21" s="60"/>
      <c r="P21" s="59"/>
      <c r="R21" s="6">
        <f>IF(COUNTIF(R22:R25,"-")=COUNTA(R22:R25),"-",SUM(R22:R25))</f>
        <v>2688540170</v>
      </c>
      <c r="AW21" s="220"/>
    </row>
    <row r="22" spans="1:49" x14ac:dyDescent="0.15">
      <c r="A22" s="50" t="s">
        <v>150</v>
      </c>
      <c r="C22" s="54"/>
      <c r="D22" s="55"/>
      <c r="E22" s="55"/>
      <c r="F22" s="55"/>
      <c r="G22" s="55" t="s">
        <v>151</v>
      </c>
      <c r="H22" s="55"/>
      <c r="I22" s="55"/>
      <c r="J22" s="55"/>
      <c r="K22" s="56"/>
      <c r="L22" s="56"/>
      <c r="M22" s="56"/>
      <c r="N22" s="57">
        <v>1133573</v>
      </c>
      <c r="O22" s="60"/>
      <c r="P22" s="59"/>
      <c r="R22" s="6">
        <v>1133573225</v>
      </c>
      <c r="AW22" s="220"/>
    </row>
    <row r="23" spans="1:49" x14ac:dyDescent="0.15">
      <c r="A23" s="50" t="s">
        <v>152</v>
      </c>
      <c r="C23" s="54"/>
      <c r="D23" s="55"/>
      <c r="E23" s="55"/>
      <c r="F23" s="55"/>
      <c r="G23" s="55" t="s">
        <v>153</v>
      </c>
      <c r="H23" s="55"/>
      <c r="I23" s="55"/>
      <c r="J23" s="55"/>
      <c r="K23" s="56"/>
      <c r="L23" s="56"/>
      <c r="M23" s="56"/>
      <c r="N23" s="57">
        <v>164379</v>
      </c>
      <c r="O23" s="60"/>
      <c r="P23" s="59"/>
      <c r="R23" s="6">
        <v>164379284</v>
      </c>
      <c r="AW23" s="220"/>
    </row>
    <row r="24" spans="1:49" x14ac:dyDescent="0.15">
      <c r="A24" s="50" t="s">
        <v>154</v>
      </c>
      <c r="C24" s="54"/>
      <c r="D24" s="55"/>
      <c r="E24" s="55"/>
      <c r="F24" s="55"/>
      <c r="G24" s="55" t="s">
        <v>155</v>
      </c>
      <c r="H24" s="55"/>
      <c r="I24" s="55"/>
      <c r="J24" s="55"/>
      <c r="K24" s="56"/>
      <c r="L24" s="56"/>
      <c r="M24" s="56"/>
      <c r="N24" s="57">
        <v>1390588</v>
      </c>
      <c r="O24" s="60"/>
      <c r="P24" s="59"/>
      <c r="R24" s="6">
        <v>1390587661</v>
      </c>
      <c r="AW24" s="220"/>
    </row>
    <row r="25" spans="1:49" x14ac:dyDescent="0.15">
      <c r="A25" s="50" t="s">
        <v>156</v>
      </c>
      <c r="C25" s="54"/>
      <c r="D25" s="55"/>
      <c r="E25" s="55"/>
      <c r="F25" s="55"/>
      <c r="G25" s="55" t="s">
        <v>35</v>
      </c>
      <c r="H25" s="55"/>
      <c r="I25" s="55"/>
      <c r="J25" s="55"/>
      <c r="K25" s="56"/>
      <c r="L25" s="56"/>
      <c r="M25" s="56"/>
      <c r="N25" s="57" t="s">
        <v>350</v>
      </c>
      <c r="O25" s="60"/>
      <c r="P25" s="59"/>
      <c r="R25" s="6" t="s">
        <v>11</v>
      </c>
      <c r="AW25" s="220"/>
    </row>
    <row r="26" spans="1:49" x14ac:dyDescent="0.15">
      <c r="A26" s="50" t="s">
        <v>157</v>
      </c>
      <c r="C26" s="54"/>
      <c r="D26" s="55"/>
      <c r="E26" s="55"/>
      <c r="F26" s="55" t="s">
        <v>158</v>
      </c>
      <c r="G26" s="55"/>
      <c r="H26" s="55"/>
      <c r="I26" s="55"/>
      <c r="J26" s="55"/>
      <c r="K26" s="56"/>
      <c r="L26" s="56"/>
      <c r="M26" s="56"/>
      <c r="N26" s="57">
        <v>278445</v>
      </c>
      <c r="O26" s="60"/>
      <c r="P26" s="59"/>
      <c r="R26" s="6">
        <f>IF(COUNTIF(R27:R29,"-")=COUNTA(R27:R29),"-",SUM(R27:R29))</f>
        <v>278445120</v>
      </c>
      <c r="AW26" s="220"/>
    </row>
    <row r="27" spans="1:49" x14ac:dyDescent="0.15">
      <c r="A27" s="50" t="s">
        <v>159</v>
      </c>
      <c r="C27" s="54"/>
      <c r="D27" s="55"/>
      <c r="E27" s="55"/>
      <c r="F27" s="56"/>
      <c r="G27" s="56" t="s">
        <v>160</v>
      </c>
      <c r="H27" s="56"/>
      <c r="I27" s="55"/>
      <c r="J27" s="55"/>
      <c r="K27" s="56"/>
      <c r="L27" s="56"/>
      <c r="M27" s="56"/>
      <c r="N27" s="57">
        <v>70404</v>
      </c>
      <c r="O27" s="60"/>
      <c r="P27" s="59"/>
      <c r="R27" s="6">
        <v>70404120</v>
      </c>
      <c r="AW27" s="220"/>
    </row>
    <row r="28" spans="1:49" x14ac:dyDescent="0.15">
      <c r="A28" s="50" t="s">
        <v>161</v>
      </c>
      <c r="C28" s="54"/>
      <c r="D28" s="55"/>
      <c r="E28" s="55"/>
      <c r="F28" s="56"/>
      <c r="G28" s="55" t="s">
        <v>162</v>
      </c>
      <c r="H28" s="55"/>
      <c r="I28" s="55"/>
      <c r="J28" s="55"/>
      <c r="K28" s="56"/>
      <c r="L28" s="56"/>
      <c r="M28" s="56"/>
      <c r="N28" s="57">
        <v>76714</v>
      </c>
      <c r="O28" s="60"/>
      <c r="P28" s="59"/>
      <c r="R28" s="6">
        <v>76713501</v>
      </c>
      <c r="AW28" s="220"/>
    </row>
    <row r="29" spans="1:49" x14ac:dyDescent="0.15">
      <c r="A29" s="50" t="s">
        <v>163</v>
      </c>
      <c r="C29" s="54"/>
      <c r="D29" s="55"/>
      <c r="E29" s="55"/>
      <c r="F29" s="56"/>
      <c r="G29" s="55" t="s">
        <v>35</v>
      </c>
      <c r="H29" s="55"/>
      <c r="I29" s="55"/>
      <c r="J29" s="55"/>
      <c r="K29" s="56"/>
      <c r="L29" s="56"/>
      <c r="M29" s="56"/>
      <c r="N29" s="57">
        <v>131327</v>
      </c>
      <c r="O29" s="60"/>
      <c r="P29" s="59"/>
      <c r="R29" s="6">
        <v>131327499</v>
      </c>
      <c r="AW29" s="220"/>
    </row>
    <row r="30" spans="1:49" x14ac:dyDescent="0.15">
      <c r="A30" s="50" t="s">
        <v>164</v>
      </c>
      <c r="C30" s="54"/>
      <c r="D30" s="55"/>
      <c r="E30" s="56" t="s">
        <v>165</v>
      </c>
      <c r="F30" s="56"/>
      <c r="G30" s="55"/>
      <c r="H30" s="55"/>
      <c r="I30" s="55"/>
      <c r="J30" s="55"/>
      <c r="K30" s="56"/>
      <c r="L30" s="56"/>
      <c r="M30" s="56"/>
      <c r="N30" s="57">
        <v>5907665</v>
      </c>
      <c r="O30" s="60" t="s">
        <v>352</v>
      </c>
      <c r="P30" s="59"/>
      <c r="R30" s="6">
        <f>IF(COUNTIF(R31:R34,"-")=COUNTA(R31:R34),"-",SUM(R31:R34))</f>
        <v>5907665325</v>
      </c>
      <c r="AW30" s="220"/>
    </row>
    <row r="31" spans="1:49" x14ac:dyDescent="0.15">
      <c r="A31" s="50" t="s">
        <v>166</v>
      </c>
      <c r="C31" s="54"/>
      <c r="D31" s="55"/>
      <c r="E31" s="55"/>
      <c r="F31" s="55" t="s">
        <v>167</v>
      </c>
      <c r="G31" s="55"/>
      <c r="H31" s="55"/>
      <c r="I31" s="55"/>
      <c r="J31" s="55"/>
      <c r="K31" s="56"/>
      <c r="L31" s="56"/>
      <c r="M31" s="56"/>
      <c r="N31" s="57">
        <v>1158105</v>
      </c>
      <c r="O31" s="60"/>
      <c r="P31" s="59"/>
      <c r="R31" s="6">
        <v>1158104914</v>
      </c>
      <c r="AW31" s="220"/>
    </row>
    <row r="32" spans="1:49" x14ac:dyDescent="0.15">
      <c r="A32" s="50" t="s">
        <v>168</v>
      </c>
      <c r="C32" s="54"/>
      <c r="D32" s="55"/>
      <c r="E32" s="55"/>
      <c r="F32" s="55" t="s">
        <v>169</v>
      </c>
      <c r="G32" s="55"/>
      <c r="H32" s="55"/>
      <c r="I32" s="55"/>
      <c r="J32" s="55"/>
      <c r="K32" s="56"/>
      <c r="L32" s="56"/>
      <c r="M32" s="56"/>
      <c r="N32" s="57">
        <v>4715088</v>
      </c>
      <c r="O32" s="60"/>
      <c r="P32" s="59"/>
      <c r="R32" s="6">
        <v>4715087635</v>
      </c>
      <c r="AW32" s="220"/>
    </row>
    <row r="33" spans="1:49" x14ac:dyDescent="0.15">
      <c r="A33" s="50" t="s">
        <v>170</v>
      </c>
      <c r="C33" s="54"/>
      <c r="D33" s="55"/>
      <c r="E33" s="55"/>
      <c r="F33" s="55" t="s">
        <v>171</v>
      </c>
      <c r="G33" s="55"/>
      <c r="H33" s="55"/>
      <c r="I33" s="55"/>
      <c r="J33" s="55"/>
      <c r="K33" s="56"/>
      <c r="L33" s="56"/>
      <c r="M33" s="56"/>
      <c r="N33" s="57">
        <v>0</v>
      </c>
      <c r="O33" s="60"/>
      <c r="P33" s="59"/>
      <c r="R33" s="6">
        <v>0</v>
      </c>
      <c r="AW33" s="220"/>
    </row>
    <row r="34" spans="1:49" x14ac:dyDescent="0.15">
      <c r="A34" s="50" t="s">
        <v>172</v>
      </c>
      <c r="C34" s="54"/>
      <c r="D34" s="55"/>
      <c r="E34" s="55"/>
      <c r="F34" s="55" t="s">
        <v>35</v>
      </c>
      <c r="G34" s="55"/>
      <c r="H34" s="55"/>
      <c r="I34" s="55"/>
      <c r="J34" s="55"/>
      <c r="K34" s="56"/>
      <c r="L34" s="56"/>
      <c r="M34" s="56"/>
      <c r="N34" s="57">
        <v>34473</v>
      </c>
      <c r="O34" s="60"/>
      <c r="P34" s="59"/>
      <c r="R34" s="6">
        <v>34472776</v>
      </c>
      <c r="AW34" s="220"/>
    </row>
    <row r="35" spans="1:49" x14ac:dyDescent="0.15">
      <c r="A35" s="50" t="s">
        <v>173</v>
      </c>
      <c r="C35" s="54"/>
      <c r="D35" s="55" t="s">
        <v>174</v>
      </c>
      <c r="E35" s="55"/>
      <c r="F35" s="55"/>
      <c r="G35" s="55"/>
      <c r="H35" s="55"/>
      <c r="I35" s="55"/>
      <c r="J35" s="55"/>
      <c r="K35" s="56"/>
      <c r="L35" s="56"/>
      <c r="M35" s="56"/>
      <c r="N35" s="57">
        <v>682262</v>
      </c>
      <c r="O35" s="60"/>
      <c r="P35" s="59"/>
      <c r="R35" s="6">
        <f>IF(COUNTIF(R36:R37,"-")=COUNTA(R36:R37),"-",SUM(R36:R37))</f>
        <v>682262074</v>
      </c>
      <c r="AW35" s="220"/>
    </row>
    <row r="36" spans="1:49" x14ac:dyDescent="0.15">
      <c r="A36" s="50" t="s">
        <v>175</v>
      </c>
      <c r="C36" s="54"/>
      <c r="D36" s="55"/>
      <c r="E36" s="55" t="s">
        <v>176</v>
      </c>
      <c r="F36" s="55"/>
      <c r="G36" s="55"/>
      <c r="H36" s="55"/>
      <c r="I36" s="55"/>
      <c r="J36" s="55"/>
      <c r="K36" s="61"/>
      <c r="L36" s="61"/>
      <c r="M36" s="61"/>
      <c r="N36" s="57">
        <v>449573</v>
      </c>
      <c r="O36" s="60"/>
      <c r="P36" s="59"/>
      <c r="R36" s="6">
        <v>449572715</v>
      </c>
      <c r="AW36" s="220"/>
    </row>
    <row r="37" spans="1:49" x14ac:dyDescent="0.15">
      <c r="A37" s="50" t="s">
        <v>177</v>
      </c>
      <c r="C37" s="54"/>
      <c r="D37" s="55"/>
      <c r="E37" s="55" t="s">
        <v>35</v>
      </c>
      <c r="F37" s="55"/>
      <c r="G37" s="56"/>
      <c r="H37" s="55"/>
      <c r="I37" s="55"/>
      <c r="J37" s="55"/>
      <c r="K37" s="61"/>
      <c r="L37" s="61"/>
      <c r="M37" s="61"/>
      <c r="N37" s="57">
        <v>232689</v>
      </c>
      <c r="O37" s="60"/>
      <c r="P37" s="59"/>
      <c r="R37" s="6">
        <v>232689359</v>
      </c>
      <c r="AW37" s="220"/>
    </row>
    <row r="38" spans="1:49" x14ac:dyDescent="0.15">
      <c r="A38" s="50" t="s">
        <v>133</v>
      </c>
      <c r="C38" s="62" t="s">
        <v>134</v>
      </c>
      <c r="D38" s="63"/>
      <c r="E38" s="63"/>
      <c r="F38" s="63"/>
      <c r="G38" s="63"/>
      <c r="H38" s="63"/>
      <c r="I38" s="63"/>
      <c r="J38" s="63"/>
      <c r="K38" s="64"/>
      <c r="L38" s="64"/>
      <c r="M38" s="64"/>
      <c r="N38" s="65">
        <v>-9830447</v>
      </c>
      <c r="O38" s="66"/>
      <c r="P38" s="59"/>
      <c r="R38" s="6">
        <f>IF(COUNTIF(R14:R35,"-")=COUNTA(R14:R35),"-",SUM(R35)-SUM(R14))</f>
        <v>-9830447215</v>
      </c>
      <c r="AW38" s="220"/>
    </row>
    <row r="39" spans="1:49" x14ac:dyDescent="0.15">
      <c r="A39" s="50" t="s">
        <v>180</v>
      </c>
      <c r="C39" s="54"/>
      <c r="D39" s="55" t="s">
        <v>181</v>
      </c>
      <c r="E39" s="55"/>
      <c r="F39" s="56"/>
      <c r="G39" s="55"/>
      <c r="H39" s="55"/>
      <c r="I39" s="55"/>
      <c r="J39" s="55"/>
      <c r="K39" s="56"/>
      <c r="L39" s="56"/>
      <c r="M39" s="56"/>
      <c r="N39" s="57">
        <v>42170</v>
      </c>
      <c r="O39" s="58"/>
      <c r="P39" s="59"/>
      <c r="R39" s="6">
        <f>IF(COUNTIF(R40:R43,"-")=COUNTA(R40:R43),"-",SUM(R40:R43))</f>
        <v>42169830</v>
      </c>
      <c r="AW39" s="220"/>
    </row>
    <row r="40" spans="1:49" x14ac:dyDescent="0.15">
      <c r="A40" s="50" t="s">
        <v>182</v>
      </c>
      <c r="C40" s="54"/>
      <c r="D40" s="55"/>
      <c r="E40" s="56" t="s">
        <v>183</v>
      </c>
      <c r="F40" s="56"/>
      <c r="G40" s="55"/>
      <c r="H40" s="55"/>
      <c r="I40" s="55"/>
      <c r="J40" s="55"/>
      <c r="K40" s="56"/>
      <c r="L40" s="56"/>
      <c r="M40" s="56"/>
      <c r="N40" s="57">
        <v>41943</v>
      </c>
      <c r="O40" s="60"/>
      <c r="P40" s="59"/>
      <c r="R40" s="6">
        <v>41943079</v>
      </c>
      <c r="AW40" s="220"/>
    </row>
    <row r="41" spans="1:49" x14ac:dyDescent="0.15">
      <c r="A41" s="50" t="s">
        <v>184</v>
      </c>
      <c r="C41" s="54"/>
      <c r="D41" s="55"/>
      <c r="E41" s="56" t="s">
        <v>185</v>
      </c>
      <c r="F41" s="56"/>
      <c r="G41" s="55"/>
      <c r="H41" s="55"/>
      <c r="I41" s="55"/>
      <c r="J41" s="55"/>
      <c r="K41" s="56"/>
      <c r="L41" s="56"/>
      <c r="M41" s="56"/>
      <c r="N41" s="57">
        <v>0</v>
      </c>
      <c r="O41" s="60"/>
      <c r="P41" s="59"/>
      <c r="R41" s="6">
        <v>5</v>
      </c>
      <c r="AW41" s="220"/>
    </row>
    <row r="42" spans="1:49" x14ac:dyDescent="0.15">
      <c r="A42" s="50" t="s">
        <v>186</v>
      </c>
      <c r="C42" s="54"/>
      <c r="D42" s="55"/>
      <c r="E42" s="55" t="s">
        <v>187</v>
      </c>
      <c r="F42" s="55"/>
      <c r="G42" s="55"/>
      <c r="H42" s="55"/>
      <c r="I42" s="55"/>
      <c r="J42" s="55"/>
      <c r="K42" s="56"/>
      <c r="L42" s="56"/>
      <c r="M42" s="56"/>
      <c r="N42" s="57" t="s">
        <v>350</v>
      </c>
      <c r="O42" s="60"/>
      <c r="P42" s="59"/>
      <c r="R42" s="6" t="s">
        <v>11</v>
      </c>
      <c r="AW42" s="220"/>
    </row>
    <row r="43" spans="1:49" x14ac:dyDescent="0.15">
      <c r="A43" s="50" t="s">
        <v>188</v>
      </c>
      <c r="C43" s="54"/>
      <c r="D43" s="55"/>
      <c r="E43" s="55" t="s">
        <v>35</v>
      </c>
      <c r="F43" s="55"/>
      <c r="G43" s="55"/>
      <c r="H43" s="55"/>
      <c r="I43" s="55"/>
      <c r="J43" s="55"/>
      <c r="K43" s="56"/>
      <c r="L43" s="56"/>
      <c r="M43" s="56"/>
      <c r="N43" s="57">
        <v>227</v>
      </c>
      <c r="O43" s="60"/>
      <c r="P43" s="59"/>
      <c r="R43" s="6">
        <v>226746</v>
      </c>
      <c r="AW43" s="220"/>
    </row>
    <row r="44" spans="1:49" x14ac:dyDescent="0.15">
      <c r="A44" s="50" t="s">
        <v>189</v>
      </c>
      <c r="C44" s="54"/>
      <c r="D44" s="55" t="s">
        <v>190</v>
      </c>
      <c r="E44" s="55"/>
      <c r="F44" s="55"/>
      <c r="G44" s="55"/>
      <c r="H44" s="55"/>
      <c r="I44" s="55"/>
      <c r="J44" s="55"/>
      <c r="K44" s="61"/>
      <c r="L44" s="61"/>
      <c r="M44" s="61"/>
      <c r="N44" s="57">
        <v>2591</v>
      </c>
      <c r="O44" s="58"/>
      <c r="P44" s="59"/>
      <c r="R44" s="6">
        <f>IF(COUNTIF(R45:R46,"-")=COUNTA(R45:R46),"-",SUM(R45:R46))</f>
        <v>2590857</v>
      </c>
      <c r="AW44" s="220"/>
    </row>
    <row r="45" spans="1:49" x14ac:dyDescent="0.15">
      <c r="A45" s="50" t="s">
        <v>191</v>
      </c>
      <c r="C45" s="54"/>
      <c r="D45" s="55"/>
      <c r="E45" s="55" t="s">
        <v>192</v>
      </c>
      <c r="F45" s="55"/>
      <c r="G45" s="55"/>
      <c r="H45" s="55"/>
      <c r="I45" s="55"/>
      <c r="J45" s="55"/>
      <c r="K45" s="61"/>
      <c r="L45" s="61"/>
      <c r="M45" s="61"/>
      <c r="N45" s="57">
        <v>2591</v>
      </c>
      <c r="O45" s="60"/>
      <c r="P45" s="59"/>
      <c r="R45" s="6">
        <v>2590857</v>
      </c>
      <c r="AW45" s="220"/>
    </row>
    <row r="46" spans="1:49" ht="14.25" thickBot="1" x14ac:dyDescent="0.2">
      <c r="A46" s="50" t="s">
        <v>193</v>
      </c>
      <c r="C46" s="54"/>
      <c r="D46" s="55"/>
      <c r="E46" s="55" t="s">
        <v>35</v>
      </c>
      <c r="F46" s="55"/>
      <c r="G46" s="55"/>
      <c r="H46" s="55"/>
      <c r="I46" s="55"/>
      <c r="J46" s="55"/>
      <c r="K46" s="61"/>
      <c r="L46" s="61"/>
      <c r="M46" s="61"/>
      <c r="N46" s="57" t="s">
        <v>350</v>
      </c>
      <c r="O46" s="60"/>
      <c r="P46" s="59"/>
      <c r="R46" s="6" t="s">
        <v>11</v>
      </c>
      <c r="AW46" s="220"/>
    </row>
    <row r="47" spans="1:49" ht="14.25" thickBot="1" x14ac:dyDescent="0.2">
      <c r="A47" s="50" t="s">
        <v>178</v>
      </c>
      <c r="C47" s="67" t="s">
        <v>179</v>
      </c>
      <c r="D47" s="68"/>
      <c r="E47" s="68"/>
      <c r="F47" s="68"/>
      <c r="G47" s="68"/>
      <c r="H47" s="68"/>
      <c r="I47" s="68"/>
      <c r="J47" s="68"/>
      <c r="K47" s="69"/>
      <c r="L47" s="69"/>
      <c r="M47" s="69"/>
      <c r="N47" s="70">
        <v>-9870026</v>
      </c>
      <c r="O47" s="71"/>
      <c r="P47" s="59"/>
      <c r="R47" s="6">
        <f>IF(COUNTIF(R38:R46,"-")=COUNTA(R38:R46),"-",SUM(R38,R44)-SUM(R39))</f>
        <v>-9870026188</v>
      </c>
      <c r="AW47" s="220"/>
    </row>
    <row r="48" spans="1:49" s="73" customFormat="1" ht="3.75" customHeight="1" x14ac:dyDescent="0.15">
      <c r="A48" s="72"/>
      <c r="C48" s="74"/>
      <c r="D48" s="74"/>
      <c r="E48" s="75"/>
      <c r="F48" s="75"/>
      <c r="G48" s="75"/>
      <c r="H48" s="75"/>
      <c r="I48" s="75"/>
      <c r="J48" s="76"/>
      <c r="K48" s="76"/>
      <c r="L48" s="76"/>
    </row>
    <row r="49" spans="1:12" s="73" customFormat="1" ht="15.6" customHeight="1" x14ac:dyDescent="0.15">
      <c r="A49" s="72"/>
      <c r="C49" s="77"/>
      <c r="D49" s="77" t="s">
        <v>321</v>
      </c>
      <c r="E49" s="78"/>
      <c r="F49" s="78"/>
      <c r="G49" s="78"/>
      <c r="H49" s="78"/>
      <c r="I49" s="78"/>
      <c r="J49" s="79"/>
      <c r="K49" s="79"/>
      <c r="L49" s="79"/>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4"/>
  <sheetViews>
    <sheetView showGridLines="0" view="pageBreakPreview" topLeftCell="B1" zoomScaleNormal="85" zoomScaleSheetLayoutView="100" workbookViewId="0">
      <selection activeCell="B1" sqref="B1"/>
    </sheetView>
  </sheetViews>
  <sheetFormatPr defaultRowHeight="12.75" x14ac:dyDescent="0.15"/>
  <cols>
    <col min="1" max="1" width="0" style="81" hidden="1" customWidth="1"/>
    <col min="2" max="2" width="1.125" style="83" customWidth="1"/>
    <col min="3" max="3" width="1.625" style="83" customWidth="1"/>
    <col min="4" max="9" width="2" style="83" customWidth="1"/>
    <col min="10" max="10" width="15.375" style="83" customWidth="1"/>
    <col min="11" max="11" width="21.625" style="83" bestFit="1" customWidth="1"/>
    <col min="12" max="12" width="3" style="83" bestFit="1" customWidth="1"/>
    <col min="13" max="13" width="21.625" style="83" bestFit="1" customWidth="1"/>
    <col min="14" max="14" width="3" style="83" bestFit="1" customWidth="1"/>
    <col min="15" max="15" width="21.625" style="83" bestFit="1" customWidth="1"/>
    <col min="16" max="16" width="3" style="83" bestFit="1" customWidth="1"/>
    <col min="17" max="17" width="21.625" style="83" customWidth="1"/>
    <col min="18" max="18" width="3" style="83" customWidth="1"/>
    <col min="19" max="19" width="1" style="83" customWidth="1"/>
    <col min="20" max="20" width="9" style="83"/>
    <col min="21" max="24" width="0" style="83" hidden="1" customWidth="1"/>
    <col min="25" max="16384" width="9" style="83"/>
  </cols>
  <sheetData>
    <row r="1" spans="1:24" x14ac:dyDescent="0.15">
      <c r="C1" s="83" t="s">
        <v>331</v>
      </c>
    </row>
    <row r="2" spans="1:24" x14ac:dyDescent="0.15">
      <c r="C2" s="83" t="s">
        <v>332</v>
      </c>
    </row>
    <row r="3" spans="1:24" x14ac:dyDescent="0.15">
      <c r="C3" s="83" t="s">
        <v>333</v>
      </c>
    </row>
    <row r="4" spans="1:24" x14ac:dyDescent="0.15">
      <c r="C4" s="83" t="s">
        <v>334</v>
      </c>
    </row>
    <row r="5" spans="1:24" x14ac:dyDescent="0.15">
      <c r="C5" s="83" t="s">
        <v>335</v>
      </c>
    </row>
    <row r="6" spans="1:24" x14ac:dyDescent="0.15">
      <c r="C6" s="83" t="s">
        <v>336</v>
      </c>
    </row>
    <row r="7" spans="1:24" x14ac:dyDescent="0.15">
      <c r="C7" s="83" t="s">
        <v>337</v>
      </c>
    </row>
    <row r="9" spans="1:24" ht="24" x14ac:dyDescent="0.25">
      <c r="B9" s="82"/>
      <c r="C9" s="253" t="s">
        <v>353</v>
      </c>
      <c r="D9" s="253"/>
      <c r="E9" s="253"/>
      <c r="F9" s="253"/>
      <c r="G9" s="253"/>
      <c r="H9" s="253"/>
      <c r="I9" s="253"/>
      <c r="J9" s="253"/>
      <c r="K9" s="253"/>
      <c r="L9" s="253"/>
      <c r="M9" s="253"/>
      <c r="N9" s="253"/>
      <c r="O9" s="253"/>
      <c r="P9" s="253"/>
      <c r="Q9" s="253"/>
      <c r="R9" s="253"/>
    </row>
    <row r="10" spans="1:24" ht="17.25" x14ac:dyDescent="0.2">
      <c r="B10" s="84"/>
      <c r="C10" s="254" t="s">
        <v>354</v>
      </c>
      <c r="D10" s="254"/>
      <c r="E10" s="254"/>
      <c r="F10" s="254"/>
      <c r="G10" s="254"/>
      <c r="H10" s="254"/>
      <c r="I10" s="254"/>
      <c r="J10" s="254"/>
      <c r="K10" s="254"/>
      <c r="L10" s="254"/>
      <c r="M10" s="254"/>
      <c r="N10" s="254"/>
      <c r="O10" s="254"/>
      <c r="P10" s="254"/>
      <c r="Q10" s="254"/>
      <c r="R10" s="254"/>
    </row>
    <row r="11" spans="1:24" ht="17.25" x14ac:dyDescent="0.2">
      <c r="B11" s="84"/>
      <c r="C11" s="254" t="s">
        <v>349</v>
      </c>
      <c r="D11" s="254"/>
      <c r="E11" s="254"/>
      <c r="F11" s="254"/>
      <c r="G11" s="254"/>
      <c r="H11" s="254"/>
      <c r="I11" s="254"/>
      <c r="J11" s="254"/>
      <c r="K11" s="254"/>
      <c r="L11" s="254"/>
      <c r="M11" s="254"/>
      <c r="N11" s="254"/>
      <c r="O11" s="254"/>
      <c r="P11" s="254"/>
      <c r="Q11" s="254"/>
      <c r="R11" s="254"/>
    </row>
    <row r="12" spans="1:24" ht="15.75" customHeight="1" thickBot="1" x14ac:dyDescent="0.2">
      <c r="B12" s="85"/>
      <c r="C12" s="86"/>
      <c r="D12" s="86"/>
      <c r="E12" s="86"/>
      <c r="F12" s="86"/>
      <c r="G12" s="86"/>
      <c r="H12" s="86"/>
      <c r="I12" s="86"/>
      <c r="J12" s="87"/>
      <c r="K12" s="86"/>
      <c r="L12" s="87"/>
      <c r="M12" s="86"/>
      <c r="N12" s="86"/>
      <c r="O12" s="86"/>
      <c r="P12" s="86"/>
      <c r="Q12" s="86"/>
      <c r="R12" s="87" t="s">
        <v>345</v>
      </c>
    </row>
    <row r="13" spans="1:24" ht="12.75" customHeight="1" x14ac:dyDescent="0.15">
      <c r="B13" s="88"/>
      <c r="C13" s="255" t="s">
        <v>0</v>
      </c>
      <c r="D13" s="256"/>
      <c r="E13" s="256"/>
      <c r="F13" s="256"/>
      <c r="G13" s="256"/>
      <c r="H13" s="256"/>
      <c r="I13" s="256"/>
      <c r="J13" s="257"/>
      <c r="K13" s="261" t="s">
        <v>322</v>
      </c>
      <c r="L13" s="256"/>
      <c r="M13" s="89"/>
      <c r="N13" s="89"/>
      <c r="O13" s="89"/>
      <c r="P13" s="89"/>
      <c r="Q13" s="89"/>
      <c r="R13" s="90"/>
    </row>
    <row r="14" spans="1:24" ht="29.25" customHeight="1" thickBot="1" x14ac:dyDescent="0.2">
      <c r="A14" s="81" t="s">
        <v>314</v>
      </c>
      <c r="B14" s="88"/>
      <c r="C14" s="258"/>
      <c r="D14" s="259"/>
      <c r="E14" s="259"/>
      <c r="F14" s="259"/>
      <c r="G14" s="259"/>
      <c r="H14" s="259"/>
      <c r="I14" s="259"/>
      <c r="J14" s="260"/>
      <c r="K14" s="262"/>
      <c r="L14" s="259"/>
      <c r="M14" s="263" t="s">
        <v>323</v>
      </c>
      <c r="N14" s="264"/>
      <c r="O14" s="263" t="s">
        <v>324</v>
      </c>
      <c r="P14" s="264"/>
      <c r="Q14" s="263" t="s">
        <v>132</v>
      </c>
      <c r="R14" s="265"/>
    </row>
    <row r="15" spans="1:24" ht="15.95" customHeight="1" x14ac:dyDescent="0.15">
      <c r="A15" s="81" t="s">
        <v>194</v>
      </c>
      <c r="B15" s="91"/>
      <c r="C15" s="92" t="s">
        <v>195</v>
      </c>
      <c r="D15" s="93"/>
      <c r="E15" s="93"/>
      <c r="F15" s="93"/>
      <c r="G15" s="93"/>
      <c r="H15" s="93"/>
      <c r="I15" s="93"/>
      <c r="J15" s="94"/>
      <c r="K15" s="95">
        <v>25275201</v>
      </c>
      <c r="L15" s="96"/>
      <c r="M15" s="95">
        <v>32862746</v>
      </c>
      <c r="N15" s="97"/>
      <c r="O15" s="95">
        <v>-7587545</v>
      </c>
      <c r="P15" s="97"/>
      <c r="Q15" s="98">
        <v>0</v>
      </c>
      <c r="R15" s="99"/>
      <c r="U15" s="221">
        <f t="shared" ref="U15:U20" si="0">IF(COUNTIF(V15:X15,"-")=COUNTA(V15:X15),"-",SUM(V15:X15))</f>
        <v>25275201165</v>
      </c>
      <c r="V15" s="221">
        <v>32862746073</v>
      </c>
      <c r="W15" s="221">
        <v>-7587544908</v>
      </c>
      <c r="X15" s="221">
        <v>0</v>
      </c>
    </row>
    <row r="16" spans="1:24" ht="15.95" customHeight="1" x14ac:dyDescent="0.15">
      <c r="A16" s="81" t="s">
        <v>196</v>
      </c>
      <c r="B16" s="91"/>
      <c r="C16" s="24"/>
      <c r="D16" s="19" t="s">
        <v>197</v>
      </c>
      <c r="E16" s="19"/>
      <c r="F16" s="19"/>
      <c r="G16" s="19"/>
      <c r="H16" s="19"/>
      <c r="I16" s="19"/>
      <c r="J16" s="100"/>
      <c r="K16" s="101">
        <v>-9870026</v>
      </c>
      <c r="L16" s="102"/>
      <c r="M16" s="270"/>
      <c r="N16" s="271"/>
      <c r="O16" s="101">
        <v>-9870026</v>
      </c>
      <c r="P16" s="103"/>
      <c r="Q16" s="104">
        <v>0</v>
      </c>
      <c r="R16" s="105"/>
      <c r="U16" s="221">
        <f t="shared" si="0"/>
        <v>-9870026188</v>
      </c>
      <c r="V16" s="221" t="s">
        <v>11</v>
      </c>
      <c r="W16" s="221">
        <v>-9870026188</v>
      </c>
      <c r="X16" s="221">
        <v>0</v>
      </c>
    </row>
    <row r="17" spans="1:24" ht="15.95" customHeight="1" x14ac:dyDescent="0.15">
      <c r="A17" s="81" t="s">
        <v>198</v>
      </c>
      <c r="B17" s="88"/>
      <c r="C17" s="106"/>
      <c r="D17" s="100" t="s">
        <v>199</v>
      </c>
      <c r="E17" s="100"/>
      <c r="F17" s="100"/>
      <c r="G17" s="100"/>
      <c r="H17" s="100"/>
      <c r="I17" s="100"/>
      <c r="J17" s="100"/>
      <c r="K17" s="101">
        <v>9414719</v>
      </c>
      <c r="L17" s="102" t="s">
        <v>352</v>
      </c>
      <c r="M17" s="272"/>
      <c r="N17" s="273"/>
      <c r="O17" s="101">
        <v>9414719</v>
      </c>
      <c r="P17" s="103" t="s">
        <v>352</v>
      </c>
      <c r="Q17" s="104">
        <v>0</v>
      </c>
      <c r="R17" s="107"/>
      <c r="U17" s="221">
        <f t="shared" si="0"/>
        <v>9414719240</v>
      </c>
      <c r="V17" s="221" t="s">
        <v>11</v>
      </c>
      <c r="W17" s="221">
        <f>IF(COUNTIF(W18:W19,"-")=COUNTA(W18:W19),"-",SUM(W18:W19))</f>
        <v>9414719240</v>
      </c>
      <c r="X17" s="221">
        <f>IF(COUNTIF(X18:X19,"-")=COUNTA(X18:X19),"-",SUM(X18:X19))</f>
        <v>0</v>
      </c>
    </row>
    <row r="18" spans="1:24" ht="15.95" customHeight="1" x14ac:dyDescent="0.15">
      <c r="A18" s="81" t="s">
        <v>200</v>
      </c>
      <c r="B18" s="88"/>
      <c r="C18" s="108"/>
      <c r="D18" s="100"/>
      <c r="E18" s="109" t="s">
        <v>201</v>
      </c>
      <c r="F18" s="109"/>
      <c r="G18" s="109"/>
      <c r="H18" s="109"/>
      <c r="I18" s="109"/>
      <c r="J18" s="100"/>
      <c r="K18" s="101">
        <v>6817558</v>
      </c>
      <c r="L18" s="102"/>
      <c r="M18" s="272"/>
      <c r="N18" s="273"/>
      <c r="O18" s="101">
        <v>6817558</v>
      </c>
      <c r="P18" s="103"/>
      <c r="Q18" s="104">
        <v>0</v>
      </c>
      <c r="R18" s="107"/>
      <c r="U18" s="221">
        <f t="shared" si="0"/>
        <v>6817557608</v>
      </c>
      <c r="V18" s="221" t="s">
        <v>11</v>
      </c>
      <c r="W18" s="221">
        <v>6817557608</v>
      </c>
      <c r="X18" s="221">
        <v>0</v>
      </c>
    </row>
    <row r="19" spans="1:24" ht="15.95" customHeight="1" x14ac:dyDescent="0.15">
      <c r="A19" s="81" t="s">
        <v>202</v>
      </c>
      <c r="B19" s="88"/>
      <c r="C19" s="110"/>
      <c r="D19" s="111"/>
      <c r="E19" s="111" t="s">
        <v>203</v>
      </c>
      <c r="F19" s="111"/>
      <c r="G19" s="111"/>
      <c r="H19" s="111"/>
      <c r="I19" s="111"/>
      <c r="J19" s="112"/>
      <c r="K19" s="113">
        <v>2597162</v>
      </c>
      <c r="L19" s="114"/>
      <c r="M19" s="274"/>
      <c r="N19" s="275"/>
      <c r="O19" s="113">
        <v>2597162</v>
      </c>
      <c r="P19" s="115"/>
      <c r="Q19" s="116">
        <v>0</v>
      </c>
      <c r="R19" s="117"/>
      <c r="U19" s="221">
        <f t="shared" si="0"/>
        <v>2597161632</v>
      </c>
      <c r="V19" s="221" t="s">
        <v>11</v>
      </c>
      <c r="W19" s="221">
        <v>2597161632</v>
      </c>
      <c r="X19" s="221">
        <v>0</v>
      </c>
    </row>
    <row r="20" spans="1:24" ht="15.95" customHeight="1" x14ac:dyDescent="0.15">
      <c r="A20" s="81" t="s">
        <v>204</v>
      </c>
      <c r="B20" s="88"/>
      <c r="C20" s="118"/>
      <c r="D20" s="119" t="s">
        <v>205</v>
      </c>
      <c r="E20" s="120"/>
      <c r="F20" s="119"/>
      <c r="G20" s="119"/>
      <c r="H20" s="119"/>
      <c r="I20" s="119"/>
      <c r="J20" s="121"/>
      <c r="K20" s="122">
        <v>-455307</v>
      </c>
      <c r="L20" s="123"/>
      <c r="M20" s="276"/>
      <c r="N20" s="277"/>
      <c r="O20" s="122">
        <v>-455307</v>
      </c>
      <c r="P20" s="124"/>
      <c r="Q20" s="125">
        <v>0</v>
      </c>
      <c r="R20" s="126"/>
      <c r="U20" s="221">
        <f t="shared" si="0"/>
        <v>-455306948</v>
      </c>
      <c r="V20" s="221" t="s">
        <v>11</v>
      </c>
      <c r="W20" s="221">
        <f>IF(COUNTIF(W16:W17,"-")=COUNTA(W16:W17),"-",SUM(W16:W17))</f>
        <v>-455306948</v>
      </c>
      <c r="X20" s="221">
        <f>IF(COUNTIF(X16:X17,"-")=COUNTA(X16:X17),"-",SUM(X16:X17))</f>
        <v>0</v>
      </c>
    </row>
    <row r="21" spans="1:24" ht="15.95" customHeight="1" x14ac:dyDescent="0.15">
      <c r="A21" s="81" t="s">
        <v>206</v>
      </c>
      <c r="B21" s="88"/>
      <c r="C21" s="24"/>
      <c r="D21" s="127" t="s">
        <v>325</v>
      </c>
      <c r="E21" s="127"/>
      <c r="F21" s="127"/>
      <c r="G21" s="109"/>
      <c r="H21" s="109"/>
      <c r="I21" s="109"/>
      <c r="J21" s="100"/>
      <c r="K21" s="266"/>
      <c r="L21" s="267"/>
      <c r="M21" s="101">
        <v>-807222</v>
      </c>
      <c r="N21" s="103" t="s">
        <v>352</v>
      </c>
      <c r="O21" s="101">
        <v>807222</v>
      </c>
      <c r="P21" s="103" t="s">
        <v>352</v>
      </c>
      <c r="Q21" s="278"/>
      <c r="R21" s="279"/>
      <c r="U21" s="221">
        <v>0</v>
      </c>
      <c r="V21" s="221">
        <f>IF(COUNTA(V22:V25)=COUNTIF(V22:V25,"-"),"-",SUM(V22,V24,V23,V25))</f>
        <v>-807221573</v>
      </c>
      <c r="W21" s="221">
        <f>IF(COUNTA(W22:W25)=COUNTIF(W22:W25,"-"),"-",SUM(W22,W24,W23,W25))</f>
        <v>807221573</v>
      </c>
      <c r="X21" s="221" t="s">
        <v>11</v>
      </c>
    </row>
    <row r="22" spans="1:24" ht="15.95" customHeight="1" x14ac:dyDescent="0.15">
      <c r="A22" s="81" t="s">
        <v>207</v>
      </c>
      <c r="B22" s="88"/>
      <c r="C22" s="24"/>
      <c r="D22" s="127"/>
      <c r="E22" s="127" t="s">
        <v>208</v>
      </c>
      <c r="F22" s="109"/>
      <c r="G22" s="109"/>
      <c r="H22" s="109"/>
      <c r="I22" s="109"/>
      <c r="J22" s="100"/>
      <c r="K22" s="266"/>
      <c r="L22" s="267"/>
      <c r="M22" s="101">
        <v>378913</v>
      </c>
      <c r="N22" s="103"/>
      <c r="O22" s="101">
        <v>-378913</v>
      </c>
      <c r="P22" s="103"/>
      <c r="Q22" s="268"/>
      <c r="R22" s="269"/>
      <c r="U22" s="221">
        <v>0</v>
      </c>
      <c r="V22" s="221">
        <v>378912639</v>
      </c>
      <c r="W22" s="221">
        <v>-378912639</v>
      </c>
      <c r="X22" s="221" t="s">
        <v>11</v>
      </c>
    </row>
    <row r="23" spans="1:24" ht="15.95" customHeight="1" x14ac:dyDescent="0.15">
      <c r="A23" s="81" t="s">
        <v>209</v>
      </c>
      <c r="B23" s="88"/>
      <c r="C23" s="24"/>
      <c r="D23" s="127"/>
      <c r="E23" s="127" t="s">
        <v>210</v>
      </c>
      <c r="F23" s="127"/>
      <c r="G23" s="109"/>
      <c r="H23" s="109"/>
      <c r="I23" s="109"/>
      <c r="J23" s="100"/>
      <c r="K23" s="266"/>
      <c r="L23" s="267"/>
      <c r="M23" s="101">
        <v>-1393634</v>
      </c>
      <c r="N23" s="103"/>
      <c r="O23" s="101">
        <v>1393634</v>
      </c>
      <c r="P23" s="103"/>
      <c r="Q23" s="268"/>
      <c r="R23" s="269"/>
      <c r="U23" s="221">
        <v>0</v>
      </c>
      <c r="V23" s="221">
        <v>-1393634419</v>
      </c>
      <c r="W23" s="221">
        <v>1393634419</v>
      </c>
      <c r="X23" s="221" t="s">
        <v>11</v>
      </c>
    </row>
    <row r="24" spans="1:24" ht="15.95" customHeight="1" x14ac:dyDescent="0.15">
      <c r="A24" s="81" t="s">
        <v>211</v>
      </c>
      <c r="B24" s="88"/>
      <c r="C24" s="24"/>
      <c r="D24" s="127"/>
      <c r="E24" s="127" t="s">
        <v>212</v>
      </c>
      <c r="F24" s="127"/>
      <c r="G24" s="109"/>
      <c r="H24" s="109"/>
      <c r="I24" s="109"/>
      <c r="J24" s="100"/>
      <c r="K24" s="266"/>
      <c r="L24" s="267"/>
      <c r="M24" s="101">
        <v>611354</v>
      </c>
      <c r="N24" s="103"/>
      <c r="O24" s="101">
        <v>-611354</v>
      </c>
      <c r="P24" s="103"/>
      <c r="Q24" s="268"/>
      <c r="R24" s="269"/>
      <c r="U24" s="221">
        <v>0</v>
      </c>
      <c r="V24" s="221">
        <v>611353743</v>
      </c>
      <c r="W24" s="221">
        <v>-611353743</v>
      </c>
      <c r="X24" s="221" t="s">
        <v>11</v>
      </c>
    </row>
    <row r="25" spans="1:24" ht="15.95" customHeight="1" x14ac:dyDescent="0.15">
      <c r="A25" s="81" t="s">
        <v>213</v>
      </c>
      <c r="B25" s="88"/>
      <c r="C25" s="24"/>
      <c r="D25" s="127"/>
      <c r="E25" s="127" t="s">
        <v>214</v>
      </c>
      <c r="F25" s="127"/>
      <c r="G25" s="109"/>
      <c r="H25" s="20"/>
      <c r="I25" s="109"/>
      <c r="J25" s="100"/>
      <c r="K25" s="266"/>
      <c r="L25" s="267"/>
      <c r="M25" s="101">
        <v>-403854</v>
      </c>
      <c r="N25" s="103"/>
      <c r="O25" s="101">
        <v>403854</v>
      </c>
      <c r="P25" s="103"/>
      <c r="Q25" s="268"/>
      <c r="R25" s="269"/>
      <c r="U25" s="221">
        <v>0</v>
      </c>
      <c r="V25" s="221">
        <v>-403853536</v>
      </c>
      <c r="W25" s="221">
        <v>403853536</v>
      </c>
      <c r="X25" s="221" t="s">
        <v>11</v>
      </c>
    </row>
    <row r="26" spans="1:24" ht="15.95" customHeight="1" x14ac:dyDescent="0.15">
      <c r="A26" s="81" t="s">
        <v>215</v>
      </c>
      <c r="B26" s="88"/>
      <c r="C26" s="24"/>
      <c r="D26" s="127" t="s">
        <v>216</v>
      </c>
      <c r="E26" s="109"/>
      <c r="F26" s="109"/>
      <c r="G26" s="109"/>
      <c r="H26" s="109"/>
      <c r="I26" s="109"/>
      <c r="J26" s="100"/>
      <c r="K26" s="101" t="s">
        <v>11</v>
      </c>
      <c r="L26" s="102"/>
      <c r="M26" s="101" t="s">
        <v>351</v>
      </c>
      <c r="N26" s="103"/>
      <c r="O26" s="272"/>
      <c r="P26" s="273"/>
      <c r="Q26" s="272"/>
      <c r="R26" s="280"/>
      <c r="U26" s="221" t="str">
        <f t="shared" ref="U26:U32" si="1">IF(COUNTIF(V26:X26,"-")=COUNTA(V26:X26),"-",SUM(V26:X26))</f>
        <v>-</v>
      </c>
      <c r="V26" s="221" t="s">
        <v>355</v>
      </c>
      <c r="W26" s="221" t="s">
        <v>11</v>
      </c>
      <c r="X26" s="221" t="s">
        <v>11</v>
      </c>
    </row>
    <row r="27" spans="1:24" ht="15.95" customHeight="1" x14ac:dyDescent="0.15">
      <c r="A27" s="81" t="s">
        <v>217</v>
      </c>
      <c r="B27" s="88"/>
      <c r="C27" s="24"/>
      <c r="D27" s="127" t="s">
        <v>218</v>
      </c>
      <c r="E27" s="127"/>
      <c r="F27" s="109"/>
      <c r="G27" s="109"/>
      <c r="H27" s="109"/>
      <c r="I27" s="109"/>
      <c r="J27" s="100"/>
      <c r="K27" s="101">
        <v>-1188</v>
      </c>
      <c r="L27" s="102"/>
      <c r="M27" s="101">
        <v>-1188</v>
      </c>
      <c r="N27" s="103"/>
      <c r="O27" s="272"/>
      <c r="P27" s="273"/>
      <c r="Q27" s="272"/>
      <c r="R27" s="280"/>
      <c r="U27" s="221">
        <f t="shared" si="1"/>
        <v>-1187698</v>
      </c>
      <c r="V27" s="221">
        <v>-1187698</v>
      </c>
      <c r="W27" s="221" t="s">
        <v>11</v>
      </c>
      <c r="X27" s="221" t="s">
        <v>11</v>
      </c>
    </row>
    <row r="28" spans="1:24" ht="15.95" customHeight="1" x14ac:dyDescent="0.15">
      <c r="A28" s="81" t="s">
        <v>326</v>
      </c>
      <c r="B28" s="88"/>
      <c r="C28" s="24"/>
      <c r="D28" s="127" t="s">
        <v>219</v>
      </c>
      <c r="E28" s="127"/>
      <c r="F28" s="109"/>
      <c r="G28" s="109"/>
      <c r="H28" s="109"/>
      <c r="I28" s="109"/>
      <c r="J28" s="100"/>
      <c r="K28" s="101" t="s">
        <v>11</v>
      </c>
      <c r="L28" s="128"/>
      <c r="M28" s="272"/>
      <c r="N28" s="273"/>
      <c r="O28" s="272"/>
      <c r="P28" s="273"/>
      <c r="Q28" s="104" t="s">
        <v>350</v>
      </c>
      <c r="R28" s="107"/>
      <c r="U28" s="221" t="str">
        <f t="shared" si="1"/>
        <v>-</v>
      </c>
      <c r="V28" s="221" t="s">
        <v>11</v>
      </c>
      <c r="W28" s="221" t="s">
        <v>11</v>
      </c>
      <c r="X28" s="221" t="s">
        <v>351</v>
      </c>
    </row>
    <row r="29" spans="1:24" ht="15.95" customHeight="1" x14ac:dyDescent="0.15">
      <c r="A29" s="81" t="s">
        <v>327</v>
      </c>
      <c r="B29" s="88"/>
      <c r="C29" s="24"/>
      <c r="D29" s="127" t="s">
        <v>220</v>
      </c>
      <c r="E29" s="127"/>
      <c r="F29" s="109"/>
      <c r="G29" s="109"/>
      <c r="H29" s="109"/>
      <c r="I29" s="109"/>
      <c r="J29" s="100"/>
      <c r="K29" s="101" t="s">
        <v>11</v>
      </c>
      <c r="L29" s="128"/>
      <c r="M29" s="272"/>
      <c r="N29" s="273"/>
      <c r="O29" s="272"/>
      <c r="P29" s="273"/>
      <c r="Q29" s="104" t="s">
        <v>351</v>
      </c>
      <c r="R29" s="107"/>
      <c r="U29" s="221" t="str">
        <f t="shared" si="1"/>
        <v>-</v>
      </c>
      <c r="V29" s="221" t="s">
        <v>11</v>
      </c>
      <c r="W29" s="221" t="s">
        <v>11</v>
      </c>
      <c r="X29" s="221" t="s">
        <v>351</v>
      </c>
    </row>
    <row r="30" spans="1:24" ht="15.95" customHeight="1" x14ac:dyDescent="0.15">
      <c r="A30" s="81" t="s">
        <v>222</v>
      </c>
      <c r="B30" s="88"/>
      <c r="C30" s="110"/>
      <c r="D30" s="111" t="s">
        <v>35</v>
      </c>
      <c r="E30" s="111"/>
      <c r="F30" s="111"/>
      <c r="G30" s="129"/>
      <c r="H30" s="129"/>
      <c r="I30" s="129"/>
      <c r="J30" s="112"/>
      <c r="K30" s="113">
        <v>114550</v>
      </c>
      <c r="L30" s="114" t="s">
        <v>352</v>
      </c>
      <c r="M30" s="113">
        <v>18935</v>
      </c>
      <c r="N30" s="115"/>
      <c r="O30" s="113">
        <v>95616</v>
      </c>
      <c r="P30" s="115"/>
      <c r="Q30" s="281"/>
      <c r="R30" s="282"/>
      <c r="S30" s="130"/>
      <c r="U30" s="221">
        <f t="shared" si="1"/>
        <v>114550395</v>
      </c>
      <c r="V30" s="221">
        <v>18934679</v>
      </c>
      <c r="W30" s="221">
        <v>95615716</v>
      </c>
      <c r="X30" s="221" t="s">
        <v>11</v>
      </c>
    </row>
    <row r="31" spans="1:24" ht="15.95" customHeight="1" thickBot="1" x14ac:dyDescent="0.2">
      <c r="A31" s="81" t="s">
        <v>223</v>
      </c>
      <c r="B31" s="88"/>
      <c r="C31" s="131"/>
      <c r="D31" s="132" t="s">
        <v>224</v>
      </c>
      <c r="E31" s="132"/>
      <c r="F31" s="133"/>
      <c r="G31" s="133"/>
      <c r="H31" s="134"/>
      <c r="I31" s="133"/>
      <c r="J31" s="135"/>
      <c r="K31" s="136">
        <v>-341944</v>
      </c>
      <c r="L31" s="137"/>
      <c r="M31" s="136">
        <v>-789475</v>
      </c>
      <c r="N31" s="138"/>
      <c r="O31" s="136">
        <v>447530</v>
      </c>
      <c r="P31" s="138" t="s">
        <v>352</v>
      </c>
      <c r="Q31" s="139">
        <v>0</v>
      </c>
      <c r="R31" s="140"/>
      <c r="S31" s="130"/>
      <c r="U31" s="221">
        <f t="shared" si="1"/>
        <v>-341944251</v>
      </c>
      <c r="V31" s="221">
        <f>IF(AND(V21="-",COUNTIF(V26:V27,"-")=COUNTA(V26:V27),V30="-"),"-",SUM(V21,V26:V27,V30))</f>
        <v>-789474592</v>
      </c>
      <c r="W31" s="221">
        <f>IF(AND(W20="-",W21="-",COUNTIF(W26:W27,"-")=COUNTA(W26:W27),W30="-"),"-",SUM(W20,W21,W26:W27,W30))</f>
        <v>447530341</v>
      </c>
      <c r="X31" s="221">
        <f>IF(AND(X20="-",COUNTIF(X28:X29,"-")=COUNTA(X28:X29)),"-",SUM(X20,X28:X29))</f>
        <v>0</v>
      </c>
    </row>
    <row r="32" spans="1:24" ht="15.95" customHeight="1" thickBot="1" x14ac:dyDescent="0.2">
      <c r="A32" s="81" t="s">
        <v>225</v>
      </c>
      <c r="B32" s="88"/>
      <c r="C32" s="141" t="s">
        <v>226</v>
      </c>
      <c r="D32" s="142"/>
      <c r="E32" s="142"/>
      <c r="F32" s="142"/>
      <c r="G32" s="143"/>
      <c r="H32" s="143"/>
      <c r="I32" s="143"/>
      <c r="J32" s="144"/>
      <c r="K32" s="145">
        <v>24933257</v>
      </c>
      <c r="L32" s="146" t="s">
        <v>352</v>
      </c>
      <c r="M32" s="145">
        <v>32073271</v>
      </c>
      <c r="N32" s="147"/>
      <c r="O32" s="145">
        <v>-7140015</v>
      </c>
      <c r="P32" s="147"/>
      <c r="Q32" s="148">
        <v>0</v>
      </c>
      <c r="R32" s="149"/>
      <c r="S32" s="130"/>
      <c r="U32" s="221">
        <f t="shared" si="1"/>
        <v>24933256914</v>
      </c>
      <c r="V32" s="221">
        <v>32073271481</v>
      </c>
      <c r="W32" s="221">
        <v>-7140014567</v>
      </c>
      <c r="X32" s="221">
        <f>IF(AND(X15="-",X31="-"),"-",SUM(X15,X31))</f>
        <v>0</v>
      </c>
    </row>
    <row r="33" spans="2:19" ht="6.75" customHeight="1" x14ac:dyDescent="0.15">
      <c r="B33" s="88"/>
      <c r="C33" s="150"/>
      <c r="D33" s="151"/>
      <c r="E33" s="151"/>
      <c r="F33" s="151"/>
      <c r="G33" s="151"/>
      <c r="H33" s="151"/>
      <c r="I33" s="151"/>
      <c r="J33" s="151"/>
      <c r="K33" s="88"/>
      <c r="L33" s="88"/>
      <c r="M33" s="88"/>
      <c r="N33" s="88"/>
      <c r="O33" s="88"/>
      <c r="P33" s="88"/>
      <c r="Q33" s="88"/>
      <c r="R33" s="19"/>
      <c r="S33" s="130"/>
    </row>
    <row r="34" spans="2:19" ht="15.6" customHeight="1" x14ac:dyDescent="0.15">
      <c r="B34" s="88"/>
      <c r="C34" s="152"/>
      <c r="D34" s="153" t="s">
        <v>321</v>
      </c>
      <c r="F34" s="154"/>
      <c r="G34" s="155"/>
      <c r="H34" s="154"/>
      <c r="I34" s="154"/>
      <c r="J34" s="152"/>
      <c r="K34" s="88"/>
      <c r="L34" s="88"/>
      <c r="M34" s="88"/>
      <c r="N34" s="88"/>
      <c r="O34" s="88"/>
      <c r="P34" s="88"/>
      <c r="Q34" s="88"/>
      <c r="R34" s="19"/>
      <c r="S34" s="130"/>
    </row>
  </sheetData>
  <mergeCells count="32">
    <mergeCell ref="Q30:R30"/>
    <mergeCell ref="M28:N28"/>
    <mergeCell ref="O28:P28"/>
    <mergeCell ref="M29:N29"/>
    <mergeCell ref="O29:P29"/>
    <mergeCell ref="K25:L25"/>
    <mergeCell ref="Q25:R25"/>
    <mergeCell ref="O26:P26"/>
    <mergeCell ref="Q26:R26"/>
    <mergeCell ref="O27:P27"/>
    <mergeCell ref="Q27:R27"/>
    <mergeCell ref="K24:L24"/>
    <mergeCell ref="Q24:R24"/>
    <mergeCell ref="M16:N16"/>
    <mergeCell ref="M17:N17"/>
    <mergeCell ref="M18:N18"/>
    <mergeCell ref="M19:N19"/>
    <mergeCell ref="M20:N20"/>
    <mergeCell ref="K21:L21"/>
    <mergeCell ref="Q21:R21"/>
    <mergeCell ref="K22:L22"/>
    <mergeCell ref="Q22:R22"/>
    <mergeCell ref="K23:L23"/>
    <mergeCell ref="Q23:R23"/>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W69"/>
  <sheetViews>
    <sheetView view="pageBreakPreview" topLeftCell="B1" zoomScale="80" zoomScaleNormal="85" zoomScaleSheetLayoutView="80" workbookViewId="0">
      <selection activeCell="B1" sqref="B1"/>
    </sheetView>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49" customWidth="1"/>
    <col min="16" max="16" width="9" style="6"/>
    <col min="17" max="17" width="0" style="6" hidden="1" customWidth="1"/>
    <col min="18" max="16384" width="9" style="6"/>
  </cols>
  <sheetData>
    <row r="1" spans="1:49" x14ac:dyDescent="0.15">
      <c r="C1" s="3" t="s">
        <v>331</v>
      </c>
    </row>
    <row r="2" spans="1:49" x14ac:dyDescent="0.15">
      <c r="C2" s="3" t="s">
        <v>332</v>
      </c>
    </row>
    <row r="3" spans="1:49" x14ac:dyDescent="0.15">
      <c r="C3" s="3" t="s">
        <v>333</v>
      </c>
    </row>
    <row r="4" spans="1:49" x14ac:dyDescent="0.15">
      <c r="C4" s="3" t="s">
        <v>334</v>
      </c>
    </row>
    <row r="5" spans="1:49" x14ac:dyDescent="0.15">
      <c r="C5" s="3" t="s">
        <v>335</v>
      </c>
    </row>
    <row r="6" spans="1:49" x14ac:dyDescent="0.15">
      <c r="C6" s="3" t="s">
        <v>336</v>
      </c>
    </row>
    <row r="7" spans="1:49" x14ac:dyDescent="0.15">
      <c r="C7" s="3" t="s">
        <v>337</v>
      </c>
    </row>
    <row r="8" spans="1:49" s="49" customFormat="1" x14ac:dyDescent="0.15">
      <c r="A8" s="1"/>
      <c r="B8" s="156"/>
      <c r="C8" s="156"/>
      <c r="D8" s="48"/>
      <c r="E8" s="48"/>
      <c r="F8" s="48"/>
      <c r="G8" s="48"/>
      <c r="H8" s="48"/>
      <c r="I8" s="3"/>
      <c r="J8" s="3"/>
      <c r="K8" s="3"/>
      <c r="L8" s="3"/>
      <c r="M8" s="3"/>
      <c r="N8" s="3"/>
    </row>
    <row r="9" spans="1:49" s="49" customFormat="1" ht="24" x14ac:dyDescent="0.15">
      <c r="A9" s="1"/>
      <c r="B9" s="157"/>
      <c r="C9" s="292" t="s">
        <v>357</v>
      </c>
      <c r="D9" s="292"/>
      <c r="E9" s="292"/>
      <c r="F9" s="292"/>
      <c r="G9" s="292"/>
      <c r="H9" s="292"/>
      <c r="I9" s="292"/>
      <c r="J9" s="292"/>
      <c r="K9" s="292"/>
      <c r="L9" s="292"/>
      <c r="M9" s="292"/>
      <c r="N9" s="292"/>
    </row>
    <row r="10" spans="1:49" s="49" customFormat="1" ht="14.25" x14ac:dyDescent="0.15">
      <c r="A10" s="158"/>
      <c r="B10" s="159"/>
      <c r="C10" s="293" t="s">
        <v>354</v>
      </c>
      <c r="D10" s="293"/>
      <c r="E10" s="293"/>
      <c r="F10" s="293"/>
      <c r="G10" s="293"/>
      <c r="H10" s="293"/>
      <c r="I10" s="293"/>
      <c r="J10" s="293"/>
      <c r="K10" s="293"/>
      <c r="L10" s="293"/>
      <c r="M10" s="293"/>
      <c r="N10" s="293"/>
    </row>
    <row r="11" spans="1:49" s="49" customFormat="1" ht="14.25" x14ac:dyDescent="0.15">
      <c r="A11" s="158"/>
      <c r="B11" s="159"/>
      <c r="C11" s="293" t="s">
        <v>349</v>
      </c>
      <c r="D11" s="293"/>
      <c r="E11" s="293"/>
      <c r="F11" s="293"/>
      <c r="G11" s="293"/>
      <c r="H11" s="293"/>
      <c r="I11" s="293"/>
      <c r="J11" s="293"/>
      <c r="K11" s="293"/>
      <c r="L11" s="293"/>
      <c r="M11" s="293"/>
      <c r="N11" s="293"/>
    </row>
    <row r="12" spans="1:49" s="49" customFormat="1" ht="14.25" thickBot="1" x14ac:dyDescent="0.2">
      <c r="A12" s="158"/>
      <c r="B12" s="159"/>
      <c r="C12" s="160"/>
      <c r="D12" s="160"/>
      <c r="E12" s="160"/>
      <c r="F12" s="160"/>
      <c r="G12" s="160"/>
      <c r="H12" s="160"/>
      <c r="I12" s="160"/>
      <c r="J12" s="160"/>
      <c r="K12" s="160"/>
      <c r="L12" s="160"/>
      <c r="M12" s="160"/>
      <c r="N12" s="161" t="s">
        <v>345</v>
      </c>
    </row>
    <row r="13" spans="1:49" s="49" customFormat="1" x14ac:dyDescent="0.15">
      <c r="A13" s="158"/>
      <c r="B13" s="159"/>
      <c r="C13" s="294" t="s">
        <v>0</v>
      </c>
      <c r="D13" s="295"/>
      <c r="E13" s="295"/>
      <c r="F13" s="295"/>
      <c r="G13" s="295"/>
      <c r="H13" s="295"/>
      <c r="I13" s="295"/>
      <c r="J13" s="296"/>
      <c r="K13" s="296"/>
      <c r="L13" s="297"/>
      <c r="M13" s="301" t="s">
        <v>316</v>
      </c>
      <c r="N13" s="302"/>
    </row>
    <row r="14" spans="1:49" s="49" customFormat="1" ht="14.25" thickBot="1" x14ac:dyDescent="0.2">
      <c r="A14" s="158" t="s">
        <v>314</v>
      </c>
      <c r="B14" s="159"/>
      <c r="C14" s="298"/>
      <c r="D14" s="299"/>
      <c r="E14" s="299"/>
      <c r="F14" s="299"/>
      <c r="G14" s="299"/>
      <c r="H14" s="299"/>
      <c r="I14" s="299"/>
      <c r="J14" s="299"/>
      <c r="K14" s="299"/>
      <c r="L14" s="300"/>
      <c r="M14" s="303"/>
      <c r="N14" s="304"/>
    </row>
    <row r="15" spans="1:49" s="49" customFormat="1" x14ac:dyDescent="0.15">
      <c r="A15" s="162"/>
      <c r="B15" s="163"/>
      <c r="C15" s="164" t="s">
        <v>328</v>
      </c>
      <c r="D15" s="165"/>
      <c r="E15" s="165"/>
      <c r="F15" s="166"/>
      <c r="G15" s="166"/>
      <c r="H15" s="167"/>
      <c r="I15" s="166"/>
      <c r="J15" s="167"/>
      <c r="K15" s="167"/>
      <c r="L15" s="168"/>
      <c r="M15" s="169"/>
      <c r="N15" s="170"/>
      <c r="AW15" s="222"/>
    </row>
    <row r="16" spans="1:49" s="49" customFormat="1" x14ac:dyDescent="0.15">
      <c r="A16" s="1" t="s">
        <v>229</v>
      </c>
      <c r="B16" s="3"/>
      <c r="C16" s="171"/>
      <c r="D16" s="172" t="s">
        <v>230</v>
      </c>
      <c r="E16" s="172"/>
      <c r="F16" s="173"/>
      <c r="G16" s="173"/>
      <c r="H16" s="160"/>
      <c r="I16" s="173"/>
      <c r="J16" s="160"/>
      <c r="K16" s="160"/>
      <c r="L16" s="174"/>
      <c r="M16" s="175">
        <v>8988019</v>
      </c>
      <c r="N16" s="176"/>
      <c r="Q16" s="49">
        <f>IF(AND(Q17="-",Q22="-"),"-",SUM(Q17,Q22))</f>
        <v>8988019320</v>
      </c>
      <c r="AW16" s="222"/>
    </row>
    <row r="17" spans="1:49" s="49" customFormat="1" x14ac:dyDescent="0.15">
      <c r="A17" s="1" t="s">
        <v>231</v>
      </c>
      <c r="B17" s="3"/>
      <c r="C17" s="171"/>
      <c r="D17" s="172"/>
      <c r="E17" s="172" t="s">
        <v>232</v>
      </c>
      <c r="F17" s="173"/>
      <c r="G17" s="173"/>
      <c r="H17" s="173"/>
      <c r="I17" s="173"/>
      <c r="J17" s="160"/>
      <c r="K17" s="160"/>
      <c r="L17" s="174"/>
      <c r="M17" s="175">
        <v>3081374</v>
      </c>
      <c r="N17" s="176"/>
      <c r="Q17" s="49">
        <f>IF(COUNTIF(Q18:Q21,"-")=COUNTA(Q18:Q21),"-",SUM(Q18:Q21))</f>
        <v>3081374445</v>
      </c>
      <c r="AW17" s="222"/>
    </row>
    <row r="18" spans="1:49" s="49" customFormat="1" x14ac:dyDescent="0.15">
      <c r="A18" s="1" t="s">
        <v>233</v>
      </c>
      <c r="B18" s="3"/>
      <c r="C18" s="171"/>
      <c r="D18" s="172"/>
      <c r="E18" s="172"/>
      <c r="F18" s="173" t="s">
        <v>234</v>
      </c>
      <c r="G18" s="173"/>
      <c r="H18" s="173"/>
      <c r="I18" s="173"/>
      <c r="J18" s="160"/>
      <c r="K18" s="160"/>
      <c r="L18" s="174"/>
      <c r="M18" s="175">
        <v>1618085</v>
      </c>
      <c r="N18" s="176"/>
      <c r="Q18" s="49">
        <v>1618085302</v>
      </c>
      <c r="AW18" s="222"/>
    </row>
    <row r="19" spans="1:49" s="49" customFormat="1" x14ac:dyDescent="0.15">
      <c r="A19" s="1" t="s">
        <v>235</v>
      </c>
      <c r="B19" s="3"/>
      <c r="C19" s="171"/>
      <c r="D19" s="172"/>
      <c r="E19" s="172"/>
      <c r="F19" s="173" t="s">
        <v>236</v>
      </c>
      <c r="G19" s="173"/>
      <c r="H19" s="173"/>
      <c r="I19" s="173"/>
      <c r="J19" s="160"/>
      <c r="K19" s="160"/>
      <c r="L19" s="174"/>
      <c r="M19" s="175">
        <v>1294020</v>
      </c>
      <c r="N19" s="176"/>
      <c r="Q19" s="49">
        <v>1294019640</v>
      </c>
      <c r="AW19" s="222"/>
    </row>
    <row r="20" spans="1:49" s="49" customFormat="1" x14ac:dyDescent="0.15">
      <c r="A20" s="1" t="s">
        <v>237</v>
      </c>
      <c r="B20" s="3"/>
      <c r="C20" s="177"/>
      <c r="D20" s="160"/>
      <c r="E20" s="160"/>
      <c r="F20" s="160" t="s">
        <v>238</v>
      </c>
      <c r="G20" s="160"/>
      <c r="H20" s="160"/>
      <c r="I20" s="160"/>
      <c r="J20" s="160"/>
      <c r="K20" s="160"/>
      <c r="L20" s="174"/>
      <c r="M20" s="175">
        <v>70404</v>
      </c>
      <c r="N20" s="176"/>
      <c r="Q20" s="49">
        <v>70404120</v>
      </c>
      <c r="AW20" s="222"/>
    </row>
    <row r="21" spans="1:49" s="49" customFormat="1" x14ac:dyDescent="0.15">
      <c r="A21" s="1" t="s">
        <v>239</v>
      </c>
      <c r="B21" s="3"/>
      <c r="C21" s="178"/>
      <c r="D21" s="179"/>
      <c r="E21" s="160"/>
      <c r="F21" s="179" t="s">
        <v>240</v>
      </c>
      <c r="G21" s="179"/>
      <c r="H21" s="179"/>
      <c r="I21" s="179"/>
      <c r="J21" s="160"/>
      <c r="K21" s="160"/>
      <c r="L21" s="174"/>
      <c r="M21" s="175">
        <v>98865</v>
      </c>
      <c r="N21" s="176"/>
      <c r="Q21" s="49">
        <v>98865383</v>
      </c>
      <c r="AW21" s="222"/>
    </row>
    <row r="22" spans="1:49" s="49" customFormat="1" x14ac:dyDescent="0.15">
      <c r="A22" s="1" t="s">
        <v>241</v>
      </c>
      <c r="B22" s="3"/>
      <c r="C22" s="177"/>
      <c r="D22" s="179"/>
      <c r="E22" s="160" t="s">
        <v>242</v>
      </c>
      <c r="F22" s="179"/>
      <c r="G22" s="179"/>
      <c r="H22" s="179"/>
      <c r="I22" s="179"/>
      <c r="J22" s="160"/>
      <c r="K22" s="160"/>
      <c r="L22" s="174"/>
      <c r="M22" s="175">
        <v>5906645</v>
      </c>
      <c r="N22" s="176"/>
      <c r="Q22" s="49">
        <f>IF(COUNTIF(Q23:Q26,"-")=COUNTA(Q23:Q26),"-",SUM(Q23:Q26))</f>
        <v>5906644875</v>
      </c>
      <c r="AW22" s="222"/>
    </row>
    <row r="23" spans="1:49" s="49" customFormat="1" x14ac:dyDescent="0.15">
      <c r="A23" s="1" t="s">
        <v>243</v>
      </c>
      <c r="B23" s="3"/>
      <c r="C23" s="177"/>
      <c r="D23" s="179"/>
      <c r="E23" s="179"/>
      <c r="F23" s="160" t="s">
        <v>244</v>
      </c>
      <c r="G23" s="179"/>
      <c r="H23" s="179"/>
      <c r="I23" s="179"/>
      <c r="J23" s="160"/>
      <c r="K23" s="160"/>
      <c r="L23" s="174"/>
      <c r="M23" s="175">
        <v>1158105</v>
      </c>
      <c r="N23" s="176"/>
      <c r="Q23" s="49">
        <v>1158104914</v>
      </c>
      <c r="AW23" s="222"/>
    </row>
    <row r="24" spans="1:49" s="49" customFormat="1" x14ac:dyDescent="0.15">
      <c r="A24" s="1" t="s">
        <v>245</v>
      </c>
      <c r="B24" s="3"/>
      <c r="C24" s="177"/>
      <c r="D24" s="179"/>
      <c r="E24" s="179"/>
      <c r="F24" s="160" t="s">
        <v>246</v>
      </c>
      <c r="G24" s="179"/>
      <c r="H24" s="179"/>
      <c r="I24" s="179"/>
      <c r="J24" s="160"/>
      <c r="K24" s="160"/>
      <c r="L24" s="174"/>
      <c r="M24" s="175">
        <v>4715088</v>
      </c>
      <c r="N24" s="176"/>
      <c r="Q24" s="49">
        <v>4715087635</v>
      </c>
      <c r="AW24" s="222"/>
    </row>
    <row r="25" spans="1:49" s="49" customFormat="1" x14ac:dyDescent="0.15">
      <c r="A25" s="1" t="s">
        <v>247</v>
      </c>
      <c r="B25" s="3"/>
      <c r="C25" s="177"/>
      <c r="D25" s="160"/>
      <c r="E25" s="179"/>
      <c r="F25" s="160" t="s">
        <v>248</v>
      </c>
      <c r="G25" s="179"/>
      <c r="H25" s="179"/>
      <c r="I25" s="179"/>
      <c r="J25" s="160"/>
      <c r="K25" s="160"/>
      <c r="L25" s="174"/>
      <c r="M25" s="175">
        <v>0</v>
      </c>
      <c r="N25" s="180"/>
      <c r="Q25" s="49">
        <v>0</v>
      </c>
      <c r="AW25" s="222"/>
    </row>
    <row r="26" spans="1:49" s="49" customFormat="1" x14ac:dyDescent="0.15">
      <c r="A26" s="1" t="s">
        <v>249</v>
      </c>
      <c r="B26" s="3"/>
      <c r="C26" s="177"/>
      <c r="D26" s="160"/>
      <c r="E26" s="181"/>
      <c r="F26" s="179" t="s">
        <v>240</v>
      </c>
      <c r="G26" s="160"/>
      <c r="H26" s="179"/>
      <c r="I26" s="179"/>
      <c r="J26" s="160"/>
      <c r="K26" s="160"/>
      <c r="L26" s="174"/>
      <c r="M26" s="175">
        <v>33452</v>
      </c>
      <c r="N26" s="176"/>
      <c r="Q26" s="49">
        <v>33452326</v>
      </c>
      <c r="AW26" s="222"/>
    </row>
    <row r="27" spans="1:49" s="49" customFormat="1" x14ac:dyDescent="0.15">
      <c r="A27" s="1" t="s">
        <v>250</v>
      </c>
      <c r="B27" s="3"/>
      <c r="C27" s="177"/>
      <c r="D27" s="160" t="s">
        <v>251</v>
      </c>
      <c r="E27" s="181"/>
      <c r="F27" s="179"/>
      <c r="G27" s="179"/>
      <c r="H27" s="179"/>
      <c r="I27" s="179"/>
      <c r="J27" s="160"/>
      <c r="K27" s="160"/>
      <c r="L27" s="174"/>
      <c r="M27" s="175">
        <v>9932267</v>
      </c>
      <c r="N27" s="176" t="s">
        <v>352</v>
      </c>
      <c r="Q27" s="49">
        <f>IF(COUNTIF(Q28:Q31,"-")=COUNTA(Q28:Q31),"-",SUM(Q28:Q31))</f>
        <v>9932267252</v>
      </c>
      <c r="AW27" s="222"/>
    </row>
    <row r="28" spans="1:49" s="49" customFormat="1" x14ac:dyDescent="0.15">
      <c r="A28" s="1" t="s">
        <v>252</v>
      </c>
      <c r="B28" s="3"/>
      <c r="C28" s="177"/>
      <c r="D28" s="160"/>
      <c r="E28" s="181" t="s">
        <v>253</v>
      </c>
      <c r="F28" s="179"/>
      <c r="G28" s="179"/>
      <c r="H28" s="179"/>
      <c r="I28" s="179"/>
      <c r="J28" s="160"/>
      <c r="K28" s="160"/>
      <c r="L28" s="174"/>
      <c r="M28" s="175">
        <v>6756965</v>
      </c>
      <c r="N28" s="176"/>
      <c r="Q28" s="49">
        <v>6756964814</v>
      </c>
      <c r="AW28" s="222"/>
    </row>
    <row r="29" spans="1:49" s="49" customFormat="1" x14ac:dyDescent="0.15">
      <c r="A29" s="1" t="s">
        <v>254</v>
      </c>
      <c r="B29" s="3"/>
      <c r="C29" s="177"/>
      <c r="D29" s="160"/>
      <c r="E29" s="181" t="s">
        <v>255</v>
      </c>
      <c r="F29" s="179"/>
      <c r="G29" s="179"/>
      <c r="H29" s="179"/>
      <c r="I29" s="179"/>
      <c r="J29" s="160"/>
      <c r="K29" s="160"/>
      <c r="L29" s="174"/>
      <c r="M29" s="175">
        <v>2489926</v>
      </c>
      <c r="N29" s="176"/>
      <c r="Q29" s="49">
        <v>2489925610</v>
      </c>
      <c r="AW29" s="222"/>
    </row>
    <row r="30" spans="1:49" s="49" customFormat="1" x14ac:dyDescent="0.15">
      <c r="A30" s="1" t="s">
        <v>256</v>
      </c>
      <c r="B30" s="3"/>
      <c r="C30" s="177"/>
      <c r="D30" s="160"/>
      <c r="E30" s="181" t="s">
        <v>257</v>
      </c>
      <c r="F30" s="179"/>
      <c r="G30" s="179"/>
      <c r="H30" s="179"/>
      <c r="I30" s="179"/>
      <c r="J30" s="160"/>
      <c r="K30" s="160"/>
      <c r="L30" s="174"/>
      <c r="M30" s="175">
        <v>458011</v>
      </c>
      <c r="N30" s="176"/>
      <c r="Q30" s="49">
        <v>458011208</v>
      </c>
      <c r="AW30" s="222"/>
    </row>
    <row r="31" spans="1:49" s="49" customFormat="1" x14ac:dyDescent="0.15">
      <c r="A31" s="1" t="s">
        <v>258</v>
      </c>
      <c r="B31" s="3"/>
      <c r="C31" s="177"/>
      <c r="D31" s="160"/>
      <c r="E31" s="181" t="s">
        <v>259</v>
      </c>
      <c r="F31" s="179"/>
      <c r="G31" s="179"/>
      <c r="H31" s="179"/>
      <c r="I31" s="181"/>
      <c r="J31" s="160"/>
      <c r="K31" s="160"/>
      <c r="L31" s="174"/>
      <c r="M31" s="175">
        <v>227366</v>
      </c>
      <c r="N31" s="176"/>
      <c r="Q31" s="49">
        <v>227365620</v>
      </c>
      <c r="AW31" s="222"/>
    </row>
    <row r="32" spans="1:49" s="49" customFormat="1" x14ac:dyDescent="0.15">
      <c r="A32" s="1" t="s">
        <v>260</v>
      </c>
      <c r="B32" s="3"/>
      <c r="C32" s="177"/>
      <c r="D32" s="160" t="s">
        <v>261</v>
      </c>
      <c r="E32" s="181"/>
      <c r="F32" s="179"/>
      <c r="G32" s="179"/>
      <c r="H32" s="179"/>
      <c r="I32" s="181"/>
      <c r="J32" s="160"/>
      <c r="K32" s="160"/>
      <c r="L32" s="174"/>
      <c r="M32" s="175">
        <v>42170</v>
      </c>
      <c r="N32" s="176"/>
      <c r="Q32" s="49">
        <f>IF(COUNTIF(Q33:Q34,"-")=COUNTA(Q33:Q34),"-",SUM(Q33:Q34))</f>
        <v>42169825</v>
      </c>
      <c r="AW32" s="222"/>
    </row>
    <row r="33" spans="1:49" s="49" customFormat="1" x14ac:dyDescent="0.15">
      <c r="A33" s="1" t="s">
        <v>262</v>
      </c>
      <c r="B33" s="3"/>
      <c r="C33" s="177"/>
      <c r="D33" s="160"/>
      <c r="E33" s="181" t="s">
        <v>263</v>
      </c>
      <c r="F33" s="179"/>
      <c r="G33" s="179"/>
      <c r="H33" s="179"/>
      <c r="I33" s="179"/>
      <c r="J33" s="160"/>
      <c r="K33" s="160"/>
      <c r="L33" s="174"/>
      <c r="M33" s="175">
        <v>41943</v>
      </c>
      <c r="N33" s="176"/>
      <c r="Q33" s="49">
        <v>41943079</v>
      </c>
      <c r="AW33" s="222"/>
    </row>
    <row r="34" spans="1:49" s="49" customFormat="1" x14ac:dyDescent="0.15">
      <c r="A34" s="1" t="s">
        <v>264</v>
      </c>
      <c r="B34" s="3"/>
      <c r="C34" s="177"/>
      <c r="D34" s="160"/>
      <c r="E34" s="181" t="s">
        <v>240</v>
      </c>
      <c r="F34" s="179"/>
      <c r="G34" s="179"/>
      <c r="H34" s="179"/>
      <c r="I34" s="179"/>
      <c r="J34" s="160"/>
      <c r="K34" s="160"/>
      <c r="L34" s="174"/>
      <c r="M34" s="175">
        <v>227</v>
      </c>
      <c r="N34" s="176"/>
      <c r="Q34" s="49">
        <v>226746</v>
      </c>
      <c r="AW34" s="222"/>
    </row>
    <row r="35" spans="1:49" s="49" customFormat="1" x14ac:dyDescent="0.15">
      <c r="A35" s="1" t="s">
        <v>265</v>
      </c>
      <c r="B35" s="3"/>
      <c r="C35" s="177"/>
      <c r="D35" s="160" t="s">
        <v>266</v>
      </c>
      <c r="E35" s="181"/>
      <c r="F35" s="179"/>
      <c r="G35" s="179"/>
      <c r="H35" s="179"/>
      <c r="I35" s="179"/>
      <c r="J35" s="160"/>
      <c r="K35" s="160"/>
      <c r="L35" s="174"/>
      <c r="M35" s="175" t="s">
        <v>356</v>
      </c>
      <c r="N35" s="176"/>
      <c r="Q35" s="49" t="s">
        <v>11</v>
      </c>
      <c r="AW35" s="222"/>
    </row>
    <row r="36" spans="1:49" s="49" customFormat="1" x14ac:dyDescent="0.15">
      <c r="A36" s="1" t="s">
        <v>227</v>
      </c>
      <c r="B36" s="3"/>
      <c r="C36" s="182" t="s">
        <v>228</v>
      </c>
      <c r="D36" s="183"/>
      <c r="E36" s="184"/>
      <c r="F36" s="185"/>
      <c r="G36" s="185"/>
      <c r="H36" s="185"/>
      <c r="I36" s="185"/>
      <c r="J36" s="183"/>
      <c r="K36" s="183"/>
      <c r="L36" s="186"/>
      <c r="M36" s="187">
        <v>902078</v>
      </c>
      <c r="N36" s="188"/>
      <c r="Q36" s="49">
        <f>IF(COUNTIF(Q16:Q35,"-")=COUNTA(Q16:Q35),"-",SUM(Q27,Q35)-SUM(Q16,Q32))</f>
        <v>902078107</v>
      </c>
      <c r="AW36" s="222"/>
    </row>
    <row r="37" spans="1:49" s="49" customFormat="1" x14ac:dyDescent="0.15">
      <c r="A37" s="1"/>
      <c r="B37" s="3"/>
      <c r="C37" s="177" t="s">
        <v>329</v>
      </c>
      <c r="D37" s="160"/>
      <c r="E37" s="181"/>
      <c r="F37" s="179"/>
      <c r="G37" s="179"/>
      <c r="H37" s="179"/>
      <c r="I37" s="181"/>
      <c r="J37" s="160"/>
      <c r="K37" s="160"/>
      <c r="L37" s="174"/>
      <c r="M37" s="189"/>
      <c r="N37" s="190"/>
      <c r="AW37" s="222"/>
    </row>
    <row r="38" spans="1:49" s="49" customFormat="1" x14ac:dyDescent="0.15">
      <c r="A38" s="1" t="s">
        <v>269</v>
      </c>
      <c r="B38" s="3"/>
      <c r="C38" s="177"/>
      <c r="D38" s="160" t="s">
        <v>270</v>
      </c>
      <c r="E38" s="181"/>
      <c r="F38" s="179"/>
      <c r="G38" s="179"/>
      <c r="H38" s="179"/>
      <c r="I38" s="179"/>
      <c r="J38" s="160"/>
      <c r="K38" s="160"/>
      <c r="L38" s="174"/>
      <c r="M38" s="175">
        <v>858935</v>
      </c>
      <c r="N38" s="176" t="s">
        <v>352</v>
      </c>
      <c r="Q38" s="49">
        <f>IF(COUNTIF(Q39:Q43,"-")=COUNTA(Q39:Q43),"-",SUM(Q39:Q43))</f>
        <v>858934717</v>
      </c>
      <c r="AW38" s="222"/>
    </row>
    <row r="39" spans="1:49" s="49" customFormat="1" x14ac:dyDescent="0.15">
      <c r="A39" s="1" t="s">
        <v>271</v>
      </c>
      <c r="B39" s="3"/>
      <c r="C39" s="177"/>
      <c r="D39" s="160"/>
      <c r="E39" s="181" t="s">
        <v>272</v>
      </c>
      <c r="F39" s="179"/>
      <c r="G39" s="179"/>
      <c r="H39" s="179"/>
      <c r="I39" s="179"/>
      <c r="J39" s="160"/>
      <c r="K39" s="160"/>
      <c r="L39" s="174"/>
      <c r="M39" s="175">
        <v>382631</v>
      </c>
      <c r="N39" s="176"/>
      <c r="Q39" s="49">
        <v>382631348</v>
      </c>
      <c r="AW39" s="222"/>
    </row>
    <row r="40" spans="1:49" s="49" customFormat="1" x14ac:dyDescent="0.15">
      <c r="A40" s="1" t="s">
        <v>273</v>
      </c>
      <c r="B40" s="3"/>
      <c r="C40" s="177"/>
      <c r="D40" s="160"/>
      <c r="E40" s="181" t="s">
        <v>274</v>
      </c>
      <c r="F40" s="179"/>
      <c r="G40" s="179"/>
      <c r="H40" s="179"/>
      <c r="I40" s="179"/>
      <c r="J40" s="160"/>
      <c r="K40" s="160"/>
      <c r="L40" s="174"/>
      <c r="M40" s="175">
        <v>472363</v>
      </c>
      <c r="N40" s="176"/>
      <c r="Q40" s="49">
        <v>472363369</v>
      </c>
      <c r="AW40" s="222"/>
    </row>
    <row r="41" spans="1:49" s="49" customFormat="1" x14ac:dyDescent="0.15">
      <c r="A41" s="1" t="s">
        <v>275</v>
      </c>
      <c r="B41" s="3"/>
      <c r="C41" s="177"/>
      <c r="D41" s="160"/>
      <c r="E41" s="181" t="s">
        <v>276</v>
      </c>
      <c r="F41" s="179"/>
      <c r="G41" s="179"/>
      <c r="H41" s="179"/>
      <c r="I41" s="179"/>
      <c r="J41" s="160"/>
      <c r="K41" s="160"/>
      <c r="L41" s="174"/>
      <c r="M41" s="175">
        <v>1500</v>
      </c>
      <c r="N41" s="176"/>
      <c r="Q41" s="49">
        <v>1500000</v>
      </c>
      <c r="AW41" s="222"/>
    </row>
    <row r="42" spans="1:49" s="49" customFormat="1" x14ac:dyDescent="0.15">
      <c r="A42" s="1" t="s">
        <v>277</v>
      </c>
      <c r="B42" s="3"/>
      <c r="C42" s="177"/>
      <c r="D42" s="160"/>
      <c r="E42" s="181" t="s">
        <v>278</v>
      </c>
      <c r="F42" s="179"/>
      <c r="G42" s="179"/>
      <c r="H42" s="179"/>
      <c r="I42" s="179"/>
      <c r="J42" s="160"/>
      <c r="K42" s="160"/>
      <c r="L42" s="174"/>
      <c r="M42" s="175">
        <v>2440</v>
      </c>
      <c r="N42" s="176"/>
      <c r="Q42" s="49">
        <v>2440000</v>
      </c>
      <c r="AW42" s="222"/>
    </row>
    <row r="43" spans="1:49" s="49" customFormat="1" x14ac:dyDescent="0.15">
      <c r="A43" s="1" t="s">
        <v>279</v>
      </c>
      <c r="B43" s="3"/>
      <c r="C43" s="177"/>
      <c r="D43" s="160"/>
      <c r="E43" s="181" t="s">
        <v>240</v>
      </c>
      <c r="F43" s="179"/>
      <c r="G43" s="179"/>
      <c r="H43" s="179"/>
      <c r="I43" s="179"/>
      <c r="J43" s="160"/>
      <c r="K43" s="160"/>
      <c r="L43" s="174"/>
      <c r="M43" s="175" t="s">
        <v>351</v>
      </c>
      <c r="N43" s="176"/>
      <c r="Q43" s="49" t="s">
        <v>11</v>
      </c>
      <c r="AW43" s="222"/>
    </row>
    <row r="44" spans="1:49" s="49" customFormat="1" x14ac:dyDescent="0.15">
      <c r="A44" s="1" t="s">
        <v>280</v>
      </c>
      <c r="B44" s="3"/>
      <c r="C44" s="177"/>
      <c r="D44" s="160" t="s">
        <v>281</v>
      </c>
      <c r="E44" s="181"/>
      <c r="F44" s="179"/>
      <c r="G44" s="179"/>
      <c r="H44" s="179"/>
      <c r="I44" s="181"/>
      <c r="J44" s="160"/>
      <c r="K44" s="160"/>
      <c r="L44" s="174"/>
      <c r="M44" s="175">
        <v>302058</v>
      </c>
      <c r="N44" s="176"/>
      <c r="Q44" s="49">
        <f>IF(COUNTIF(Q45:Q49,"-")=COUNTA(Q45:Q49),"-",SUM(Q45:Q49))</f>
        <v>302057666</v>
      </c>
      <c r="AW44" s="222"/>
    </row>
    <row r="45" spans="1:49" s="49" customFormat="1" x14ac:dyDescent="0.15">
      <c r="A45" s="1" t="s">
        <v>282</v>
      </c>
      <c r="B45" s="3"/>
      <c r="C45" s="177"/>
      <c r="D45" s="160"/>
      <c r="E45" s="181" t="s">
        <v>255</v>
      </c>
      <c r="F45" s="179"/>
      <c r="G45" s="179"/>
      <c r="H45" s="179"/>
      <c r="I45" s="181"/>
      <c r="J45" s="160"/>
      <c r="K45" s="160"/>
      <c r="L45" s="174"/>
      <c r="M45" s="175">
        <v>107236</v>
      </c>
      <c r="N45" s="176"/>
      <c r="Q45" s="49">
        <v>107236021</v>
      </c>
      <c r="AW45" s="222"/>
    </row>
    <row r="46" spans="1:49" s="49" customFormat="1" x14ac:dyDescent="0.15">
      <c r="A46" s="1" t="s">
        <v>283</v>
      </c>
      <c r="B46" s="3"/>
      <c r="C46" s="177"/>
      <c r="D46" s="160"/>
      <c r="E46" s="181" t="s">
        <v>284</v>
      </c>
      <c r="F46" s="179"/>
      <c r="G46" s="179"/>
      <c r="H46" s="179"/>
      <c r="I46" s="181"/>
      <c r="J46" s="160"/>
      <c r="K46" s="160"/>
      <c r="L46" s="174"/>
      <c r="M46" s="175">
        <v>191984</v>
      </c>
      <c r="N46" s="176"/>
      <c r="Q46" s="49">
        <v>191983745</v>
      </c>
      <c r="AW46" s="222"/>
    </row>
    <row r="47" spans="1:49" s="49" customFormat="1" x14ac:dyDescent="0.15">
      <c r="A47" s="1" t="s">
        <v>285</v>
      </c>
      <c r="B47" s="3"/>
      <c r="C47" s="177"/>
      <c r="D47" s="160"/>
      <c r="E47" s="181" t="s">
        <v>286</v>
      </c>
      <c r="F47" s="179"/>
      <c r="G47" s="160"/>
      <c r="H47" s="179"/>
      <c r="I47" s="179"/>
      <c r="J47" s="160"/>
      <c r="K47" s="160"/>
      <c r="L47" s="174"/>
      <c r="M47" s="175">
        <v>192</v>
      </c>
      <c r="N47" s="176"/>
      <c r="Q47" s="49">
        <v>192000</v>
      </c>
      <c r="AW47" s="222"/>
    </row>
    <row r="48" spans="1:49" s="49" customFormat="1" x14ac:dyDescent="0.15">
      <c r="A48" s="1" t="s">
        <v>287</v>
      </c>
      <c r="B48" s="3"/>
      <c r="C48" s="177"/>
      <c r="D48" s="160"/>
      <c r="E48" s="181" t="s">
        <v>288</v>
      </c>
      <c r="F48" s="179"/>
      <c r="G48" s="160"/>
      <c r="H48" s="179"/>
      <c r="I48" s="179"/>
      <c r="J48" s="160"/>
      <c r="K48" s="160"/>
      <c r="L48" s="174"/>
      <c r="M48" s="175">
        <v>2646</v>
      </c>
      <c r="N48" s="176"/>
      <c r="Q48" s="49">
        <v>2645900</v>
      </c>
      <c r="AW48" s="222"/>
    </row>
    <row r="49" spans="1:49" s="49" customFormat="1" x14ac:dyDescent="0.15">
      <c r="A49" s="1" t="s">
        <v>289</v>
      </c>
      <c r="B49" s="3"/>
      <c r="C49" s="177"/>
      <c r="D49" s="160"/>
      <c r="E49" s="181" t="s">
        <v>259</v>
      </c>
      <c r="F49" s="179"/>
      <c r="G49" s="179"/>
      <c r="H49" s="179"/>
      <c r="I49" s="179"/>
      <c r="J49" s="160"/>
      <c r="K49" s="160"/>
      <c r="L49" s="174"/>
      <c r="M49" s="175" t="s">
        <v>351</v>
      </c>
      <c r="N49" s="176"/>
      <c r="Q49" s="49" t="s">
        <v>11</v>
      </c>
      <c r="AW49" s="222"/>
    </row>
    <row r="50" spans="1:49" s="49" customFormat="1" x14ac:dyDescent="0.15">
      <c r="A50" s="1" t="s">
        <v>267</v>
      </c>
      <c r="B50" s="3"/>
      <c r="C50" s="182" t="s">
        <v>268</v>
      </c>
      <c r="D50" s="183"/>
      <c r="E50" s="184"/>
      <c r="F50" s="185"/>
      <c r="G50" s="185"/>
      <c r="H50" s="185"/>
      <c r="I50" s="185"/>
      <c r="J50" s="183"/>
      <c r="K50" s="183"/>
      <c r="L50" s="186"/>
      <c r="M50" s="187">
        <v>-556877</v>
      </c>
      <c r="N50" s="188"/>
      <c r="Q50" s="49">
        <f>IF(AND(Q38="-",Q44="-"),"-",SUM(Q44)-SUM(Q38))</f>
        <v>-556877051</v>
      </c>
      <c r="AW50" s="222"/>
    </row>
    <row r="51" spans="1:49" s="49" customFormat="1" x14ac:dyDescent="0.15">
      <c r="A51" s="1"/>
      <c r="B51" s="3"/>
      <c r="C51" s="177" t="s">
        <v>330</v>
      </c>
      <c r="D51" s="160"/>
      <c r="E51" s="181"/>
      <c r="F51" s="179"/>
      <c r="G51" s="179"/>
      <c r="H51" s="179"/>
      <c r="I51" s="179"/>
      <c r="J51" s="160"/>
      <c r="K51" s="160"/>
      <c r="L51" s="174"/>
      <c r="M51" s="189"/>
      <c r="N51" s="190"/>
      <c r="AW51" s="222"/>
    </row>
    <row r="52" spans="1:49" s="49" customFormat="1" x14ac:dyDescent="0.15">
      <c r="A52" s="1" t="s">
        <v>292</v>
      </c>
      <c r="B52" s="3"/>
      <c r="C52" s="177"/>
      <c r="D52" s="160" t="s">
        <v>293</v>
      </c>
      <c r="E52" s="181"/>
      <c r="F52" s="179"/>
      <c r="G52" s="179"/>
      <c r="H52" s="179"/>
      <c r="I52" s="179"/>
      <c r="J52" s="160"/>
      <c r="K52" s="160"/>
      <c r="L52" s="174"/>
      <c r="M52" s="175">
        <v>654042</v>
      </c>
      <c r="N52" s="176"/>
      <c r="Q52" s="49">
        <f>IF(COUNTIF(Q53:Q54,"-")=COUNTA(Q53:Q54),"-",SUM(Q53:Q54))</f>
        <v>654041948</v>
      </c>
      <c r="AW52" s="222"/>
    </row>
    <row r="53" spans="1:49" s="49" customFormat="1" x14ac:dyDescent="0.15">
      <c r="A53" s="1" t="s">
        <v>294</v>
      </c>
      <c r="B53" s="3"/>
      <c r="C53" s="177"/>
      <c r="D53" s="160"/>
      <c r="E53" s="181" t="s">
        <v>358</v>
      </c>
      <c r="F53" s="179"/>
      <c r="G53" s="179"/>
      <c r="H53" s="179"/>
      <c r="I53" s="179"/>
      <c r="J53" s="160"/>
      <c r="K53" s="160"/>
      <c r="L53" s="174"/>
      <c r="M53" s="175">
        <v>649068</v>
      </c>
      <c r="N53" s="176"/>
      <c r="Q53" s="49">
        <v>649067815</v>
      </c>
      <c r="AW53" s="222"/>
    </row>
    <row r="54" spans="1:49" s="49" customFormat="1" x14ac:dyDescent="0.15">
      <c r="A54" s="1" t="s">
        <v>295</v>
      </c>
      <c r="B54" s="3"/>
      <c r="C54" s="177"/>
      <c r="D54" s="160"/>
      <c r="E54" s="181" t="s">
        <v>240</v>
      </c>
      <c r="F54" s="179"/>
      <c r="G54" s="179"/>
      <c r="H54" s="179"/>
      <c r="I54" s="179"/>
      <c r="J54" s="160"/>
      <c r="K54" s="160"/>
      <c r="L54" s="174"/>
      <c r="M54" s="175">
        <v>4974</v>
      </c>
      <c r="N54" s="176"/>
      <c r="Q54" s="49">
        <v>4974133</v>
      </c>
      <c r="AW54" s="222"/>
    </row>
    <row r="55" spans="1:49" s="49" customFormat="1" x14ac:dyDescent="0.15">
      <c r="A55" s="1" t="s">
        <v>296</v>
      </c>
      <c r="B55" s="3"/>
      <c r="C55" s="177"/>
      <c r="D55" s="160" t="s">
        <v>297</v>
      </c>
      <c r="E55" s="181"/>
      <c r="F55" s="179"/>
      <c r="G55" s="179"/>
      <c r="H55" s="179"/>
      <c r="I55" s="179"/>
      <c r="J55" s="160"/>
      <c r="K55" s="160"/>
      <c r="L55" s="174"/>
      <c r="M55" s="175">
        <v>368864</v>
      </c>
      <c r="N55" s="176"/>
      <c r="Q55" s="49">
        <f>IF(COUNTIF(Q56:Q57,"-")=COUNTA(Q56:Q57),"-",SUM(Q56:Q57))</f>
        <v>368864222</v>
      </c>
      <c r="AW55" s="222"/>
    </row>
    <row r="56" spans="1:49" s="49" customFormat="1" x14ac:dyDescent="0.15">
      <c r="A56" s="1" t="s">
        <v>298</v>
      </c>
      <c r="B56" s="3"/>
      <c r="C56" s="177"/>
      <c r="D56" s="160"/>
      <c r="E56" s="181" t="s">
        <v>359</v>
      </c>
      <c r="F56" s="179"/>
      <c r="G56" s="179"/>
      <c r="H56" s="179"/>
      <c r="I56" s="173"/>
      <c r="J56" s="160"/>
      <c r="K56" s="160"/>
      <c r="L56" s="174"/>
      <c r="M56" s="175">
        <v>368864</v>
      </c>
      <c r="N56" s="176"/>
      <c r="Q56" s="49">
        <v>368864154</v>
      </c>
      <c r="AW56" s="222"/>
    </row>
    <row r="57" spans="1:49" s="49" customFormat="1" x14ac:dyDescent="0.15">
      <c r="A57" s="1" t="s">
        <v>299</v>
      </c>
      <c r="B57" s="3"/>
      <c r="C57" s="177"/>
      <c r="D57" s="160"/>
      <c r="E57" s="181" t="s">
        <v>259</v>
      </c>
      <c r="F57" s="179"/>
      <c r="G57" s="179"/>
      <c r="H57" s="179"/>
      <c r="I57" s="191"/>
      <c r="J57" s="160"/>
      <c r="K57" s="160"/>
      <c r="L57" s="174"/>
      <c r="M57" s="175">
        <v>0</v>
      </c>
      <c r="N57" s="176"/>
      <c r="Q57" s="49">
        <v>68</v>
      </c>
      <c r="AW57" s="222"/>
    </row>
    <row r="58" spans="1:49" s="49" customFormat="1" x14ac:dyDescent="0.15">
      <c r="A58" s="1" t="s">
        <v>290</v>
      </c>
      <c r="B58" s="3"/>
      <c r="C58" s="182" t="s">
        <v>291</v>
      </c>
      <c r="D58" s="183"/>
      <c r="E58" s="184"/>
      <c r="F58" s="185"/>
      <c r="G58" s="185"/>
      <c r="H58" s="185"/>
      <c r="I58" s="192"/>
      <c r="J58" s="183"/>
      <c r="K58" s="183"/>
      <c r="L58" s="186"/>
      <c r="M58" s="187">
        <v>-285178</v>
      </c>
      <c r="N58" s="188"/>
      <c r="Q58" s="49">
        <f>IF(AND(Q52="-",Q55="-"),"-",SUM(Q55)-SUM(Q52))</f>
        <v>-285177726</v>
      </c>
      <c r="AW58" s="222"/>
    </row>
    <row r="59" spans="1:49" s="49" customFormat="1" x14ac:dyDescent="0.15">
      <c r="A59" s="1" t="s">
        <v>300</v>
      </c>
      <c r="B59" s="3"/>
      <c r="C59" s="305" t="s">
        <v>301</v>
      </c>
      <c r="D59" s="306"/>
      <c r="E59" s="306"/>
      <c r="F59" s="306"/>
      <c r="G59" s="306"/>
      <c r="H59" s="306"/>
      <c r="I59" s="306"/>
      <c r="J59" s="306"/>
      <c r="K59" s="306"/>
      <c r="L59" s="307"/>
      <c r="M59" s="187">
        <v>60023</v>
      </c>
      <c r="N59" s="188"/>
      <c r="Q59" s="49">
        <f>IF(AND(Q36="-",Q50="-",Q58="-"),"-",SUM(Q36,Q50,Q58))</f>
        <v>60023330</v>
      </c>
      <c r="AW59" s="222"/>
    </row>
    <row r="60" spans="1:49" s="49" customFormat="1" x14ac:dyDescent="0.15">
      <c r="A60" s="1" t="s">
        <v>302</v>
      </c>
      <c r="B60" s="3"/>
      <c r="C60" s="283" t="s">
        <v>303</v>
      </c>
      <c r="D60" s="284"/>
      <c r="E60" s="284"/>
      <c r="F60" s="284"/>
      <c r="G60" s="284"/>
      <c r="H60" s="284"/>
      <c r="I60" s="284"/>
      <c r="J60" s="284"/>
      <c r="K60" s="284"/>
      <c r="L60" s="285"/>
      <c r="M60" s="187">
        <v>1020461</v>
      </c>
      <c r="N60" s="188"/>
      <c r="Q60" s="49">
        <v>1020460797</v>
      </c>
      <c r="AW60" s="222"/>
    </row>
    <row r="61" spans="1:49" s="49" customFormat="1" ht="14.25" thickBot="1" x14ac:dyDescent="0.2">
      <c r="A61" s="1">
        <v>4435000</v>
      </c>
      <c r="B61" s="3"/>
      <c r="C61" s="286" t="s">
        <v>221</v>
      </c>
      <c r="D61" s="287"/>
      <c r="E61" s="287"/>
      <c r="F61" s="287"/>
      <c r="G61" s="287"/>
      <c r="H61" s="287"/>
      <c r="I61" s="287"/>
      <c r="J61" s="287"/>
      <c r="K61" s="287"/>
      <c r="L61" s="288"/>
      <c r="M61" s="193">
        <v>1425</v>
      </c>
      <c r="N61" s="188"/>
      <c r="Q61" s="49">
        <v>1425130</v>
      </c>
      <c r="AW61" s="222"/>
    </row>
    <row r="62" spans="1:49" s="49" customFormat="1" ht="14.25" thickBot="1" x14ac:dyDescent="0.2">
      <c r="A62" s="1" t="s">
        <v>304</v>
      </c>
      <c r="B62" s="3"/>
      <c r="C62" s="289" t="s">
        <v>305</v>
      </c>
      <c r="D62" s="290"/>
      <c r="E62" s="290"/>
      <c r="F62" s="290"/>
      <c r="G62" s="290"/>
      <c r="H62" s="290"/>
      <c r="I62" s="290"/>
      <c r="J62" s="290"/>
      <c r="K62" s="290"/>
      <c r="L62" s="291"/>
      <c r="M62" s="194">
        <v>1081909</v>
      </c>
      <c r="N62" s="195"/>
      <c r="Q62" s="49">
        <f>IF(COUNTIF(Q59:Q61,"-")=COUNTA(Q59:Q61),"-",SUM(Q59:Q61))</f>
        <v>1081909257</v>
      </c>
      <c r="AW62" s="222"/>
    </row>
    <row r="63" spans="1:49" s="49" customFormat="1" ht="14.25" thickBot="1" x14ac:dyDescent="0.2">
      <c r="A63" s="1"/>
      <c r="B63" s="3"/>
      <c r="C63" s="196"/>
      <c r="D63" s="196"/>
      <c r="E63" s="196"/>
      <c r="F63" s="196"/>
      <c r="G63" s="196"/>
      <c r="H63" s="196"/>
      <c r="I63" s="196"/>
      <c r="J63" s="196"/>
      <c r="K63" s="196"/>
      <c r="L63" s="196"/>
      <c r="M63" s="197"/>
      <c r="N63" s="198"/>
      <c r="AW63" s="222"/>
    </row>
    <row r="64" spans="1:49" s="49" customFormat="1" x14ac:dyDescent="0.15">
      <c r="A64" s="1" t="s">
        <v>306</v>
      </c>
      <c r="B64" s="3"/>
      <c r="C64" s="199" t="s">
        <v>307</v>
      </c>
      <c r="D64" s="200"/>
      <c r="E64" s="200"/>
      <c r="F64" s="200"/>
      <c r="G64" s="200"/>
      <c r="H64" s="200"/>
      <c r="I64" s="200"/>
      <c r="J64" s="200"/>
      <c r="K64" s="200"/>
      <c r="L64" s="200"/>
      <c r="M64" s="201">
        <v>65793</v>
      </c>
      <c r="N64" s="202"/>
      <c r="Q64" s="49">
        <v>65792602</v>
      </c>
      <c r="AW64" s="222"/>
    </row>
    <row r="65" spans="1:49" s="49" customFormat="1" x14ac:dyDescent="0.15">
      <c r="A65" s="1" t="s">
        <v>308</v>
      </c>
      <c r="B65" s="3"/>
      <c r="C65" s="203" t="s">
        <v>309</v>
      </c>
      <c r="D65" s="204"/>
      <c r="E65" s="204"/>
      <c r="F65" s="204"/>
      <c r="G65" s="204"/>
      <c r="H65" s="204"/>
      <c r="I65" s="204"/>
      <c r="J65" s="204"/>
      <c r="K65" s="204"/>
      <c r="L65" s="204"/>
      <c r="M65" s="187">
        <v>-78</v>
      </c>
      <c r="N65" s="188"/>
      <c r="Q65" s="49">
        <v>-77571</v>
      </c>
      <c r="AW65" s="222"/>
    </row>
    <row r="66" spans="1:49" s="49" customFormat="1" ht="14.25" thickBot="1" x14ac:dyDescent="0.2">
      <c r="A66" s="1" t="s">
        <v>310</v>
      </c>
      <c r="B66" s="3"/>
      <c r="C66" s="205" t="s">
        <v>311</v>
      </c>
      <c r="D66" s="206"/>
      <c r="E66" s="206"/>
      <c r="F66" s="206"/>
      <c r="G66" s="206"/>
      <c r="H66" s="206"/>
      <c r="I66" s="206"/>
      <c r="J66" s="206"/>
      <c r="K66" s="206"/>
      <c r="L66" s="206"/>
      <c r="M66" s="207">
        <v>65715</v>
      </c>
      <c r="N66" s="208"/>
      <c r="Q66" s="49">
        <f>IF(COUNTIF(Q64:Q65,"-")=COUNTA(Q64:Q65),"-",SUM(Q64:Q65))</f>
        <v>65715031</v>
      </c>
      <c r="AW66" s="222"/>
    </row>
    <row r="67" spans="1:49" s="49" customFormat="1" ht="14.25" thickBot="1" x14ac:dyDescent="0.2">
      <c r="A67" s="1" t="s">
        <v>312</v>
      </c>
      <c r="B67" s="3"/>
      <c r="C67" s="209" t="s">
        <v>313</v>
      </c>
      <c r="D67" s="210"/>
      <c r="E67" s="211"/>
      <c r="F67" s="212"/>
      <c r="G67" s="212"/>
      <c r="H67" s="212"/>
      <c r="I67" s="212"/>
      <c r="J67" s="210"/>
      <c r="K67" s="210"/>
      <c r="L67" s="210"/>
      <c r="M67" s="194">
        <v>1147624</v>
      </c>
      <c r="N67" s="195"/>
      <c r="Q67" s="49">
        <f>IF(AND(Q62="-",Q66="-"),"-",SUM(Q62,Q66))</f>
        <v>1147624288</v>
      </c>
      <c r="AW67" s="222"/>
    </row>
    <row r="68" spans="1:49" s="49" customFormat="1" ht="6.75" customHeight="1" x14ac:dyDescent="0.15">
      <c r="A68" s="1"/>
      <c r="B68" s="3"/>
      <c r="C68" s="159"/>
      <c r="D68" s="159"/>
      <c r="E68" s="213"/>
      <c r="F68" s="214"/>
      <c r="G68" s="214"/>
      <c r="H68" s="214"/>
      <c r="I68" s="215"/>
      <c r="J68" s="216"/>
      <c r="K68" s="216"/>
      <c r="L68" s="216"/>
      <c r="M68" s="3"/>
      <c r="N68" s="3"/>
    </row>
    <row r="69" spans="1:49" s="49" customFormat="1" x14ac:dyDescent="0.15">
      <c r="A69" s="1"/>
      <c r="B69" s="3"/>
      <c r="C69" s="159"/>
      <c r="D69" s="217" t="s">
        <v>321</v>
      </c>
      <c r="E69" s="213"/>
      <c r="F69" s="214"/>
      <c r="G69" s="214"/>
      <c r="H69" s="214"/>
      <c r="I69" s="218"/>
      <c r="J69" s="216"/>
      <c r="K69" s="216"/>
      <c r="L69" s="216"/>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73"/>
  <sheetViews>
    <sheetView view="pageBreakPreview" zoomScale="90" zoomScaleNormal="100" zoomScaleSheetLayoutView="90" workbookViewId="0"/>
  </sheetViews>
  <sheetFormatPr defaultRowHeight="13.5" x14ac:dyDescent="0.15"/>
  <cols>
    <col min="1" max="1" width="96.25" style="219" customWidth="1"/>
  </cols>
  <sheetData>
    <row r="2" spans="1:1" x14ac:dyDescent="0.15">
      <c r="A2" s="224" t="s">
        <v>338</v>
      </c>
    </row>
    <row r="3" spans="1:1" x14ac:dyDescent="0.15">
      <c r="A3" s="225" t="s">
        <v>366</v>
      </c>
    </row>
    <row r="4" spans="1:1" ht="135" x14ac:dyDescent="0.15">
      <c r="A4" s="226" t="s">
        <v>367</v>
      </c>
    </row>
    <row r="5" spans="1:1" x14ac:dyDescent="0.15">
      <c r="A5" s="225" t="s">
        <v>368</v>
      </c>
    </row>
    <row r="6" spans="1:1" ht="121.5" x14ac:dyDescent="0.15">
      <c r="A6" s="226" t="s">
        <v>364</v>
      </c>
    </row>
    <row r="7" spans="1:1" x14ac:dyDescent="0.15">
      <c r="A7" s="225" t="s">
        <v>369</v>
      </c>
    </row>
    <row r="8" spans="1:1" ht="175.5" x14ac:dyDescent="0.15">
      <c r="A8" s="226" t="s">
        <v>370</v>
      </c>
    </row>
    <row r="9" spans="1:1" x14ac:dyDescent="0.15">
      <c r="A9" s="225" t="s">
        <v>371</v>
      </c>
    </row>
    <row r="10" spans="1:1" ht="229.5" x14ac:dyDescent="0.15">
      <c r="A10" s="226" t="s">
        <v>372</v>
      </c>
    </row>
    <row r="11" spans="1:1" x14ac:dyDescent="0.15">
      <c r="A11" s="225" t="s">
        <v>373</v>
      </c>
    </row>
    <row r="12" spans="1:1" ht="108" x14ac:dyDescent="0.15">
      <c r="A12" s="226" t="s">
        <v>374</v>
      </c>
    </row>
    <row r="13" spans="1:1" x14ac:dyDescent="0.15">
      <c r="A13" s="225" t="s">
        <v>375</v>
      </c>
    </row>
    <row r="14" spans="1:1" ht="54" x14ac:dyDescent="0.15">
      <c r="A14" s="226" t="s">
        <v>339</v>
      </c>
    </row>
    <row r="15" spans="1:1" x14ac:dyDescent="0.15">
      <c r="A15" s="225" t="s">
        <v>376</v>
      </c>
    </row>
    <row r="16" spans="1:1" x14ac:dyDescent="0.15">
      <c r="A16" s="226" t="s">
        <v>340</v>
      </c>
    </row>
    <row r="17" spans="1:1" ht="27" x14ac:dyDescent="0.15">
      <c r="A17" s="225" t="s">
        <v>377</v>
      </c>
    </row>
    <row r="18" spans="1:1" x14ac:dyDescent="0.15">
      <c r="A18" s="226" t="s">
        <v>341</v>
      </c>
    </row>
    <row r="19" spans="1:1" x14ac:dyDescent="0.15">
      <c r="A19" s="225" t="s">
        <v>378</v>
      </c>
    </row>
    <row r="20" spans="1:1" x14ac:dyDescent="0.15">
      <c r="A20" s="226" t="s">
        <v>341</v>
      </c>
    </row>
    <row r="22" spans="1:1" x14ac:dyDescent="0.15">
      <c r="A22" s="224" t="s">
        <v>342</v>
      </c>
    </row>
    <row r="23" spans="1:1" ht="27" x14ac:dyDescent="0.15">
      <c r="A23" s="225" t="s">
        <v>379</v>
      </c>
    </row>
    <row r="24" spans="1:1" x14ac:dyDescent="0.15">
      <c r="A24" s="226" t="s">
        <v>380</v>
      </c>
    </row>
    <row r="25" spans="1:1" x14ac:dyDescent="0.15">
      <c r="A25" s="225" t="s">
        <v>381</v>
      </c>
    </row>
    <row r="26" spans="1:1" x14ac:dyDescent="0.15">
      <c r="A26" s="226" t="s">
        <v>341</v>
      </c>
    </row>
    <row r="27" spans="1:1" ht="27" x14ac:dyDescent="0.15">
      <c r="A27" s="225" t="s">
        <v>382</v>
      </c>
    </row>
    <row r="28" spans="1:1" x14ac:dyDescent="0.15">
      <c r="A28" s="226" t="s">
        <v>341</v>
      </c>
    </row>
    <row r="30" spans="1:1" x14ac:dyDescent="0.15">
      <c r="A30" s="224" t="s">
        <v>383</v>
      </c>
    </row>
    <row r="31" spans="1:1" x14ac:dyDescent="0.15">
      <c r="A31" s="225" t="s">
        <v>384</v>
      </c>
    </row>
    <row r="32" spans="1:1" x14ac:dyDescent="0.15">
      <c r="A32" s="226" t="s">
        <v>341</v>
      </c>
    </row>
    <row r="33" spans="1:1" x14ac:dyDescent="0.15">
      <c r="A33" s="225" t="s">
        <v>385</v>
      </c>
    </row>
    <row r="34" spans="1:1" x14ac:dyDescent="0.15">
      <c r="A34" s="226" t="s">
        <v>341</v>
      </c>
    </row>
    <row r="35" spans="1:1" x14ac:dyDescent="0.15">
      <c r="A35" s="225" t="s">
        <v>386</v>
      </c>
    </row>
    <row r="36" spans="1:1" x14ac:dyDescent="0.15">
      <c r="A36" s="226" t="s">
        <v>341</v>
      </c>
    </row>
    <row r="37" spans="1:1" x14ac:dyDescent="0.15">
      <c r="A37" s="225" t="s">
        <v>387</v>
      </c>
    </row>
    <row r="38" spans="1:1" x14ac:dyDescent="0.15">
      <c r="A38" s="226" t="s">
        <v>380</v>
      </c>
    </row>
    <row r="39" spans="1:1" x14ac:dyDescent="0.15">
      <c r="A39" s="225" t="s">
        <v>388</v>
      </c>
    </row>
    <row r="40" spans="1:1" x14ac:dyDescent="0.15">
      <c r="A40" s="226" t="s">
        <v>341</v>
      </c>
    </row>
    <row r="42" spans="1:1" x14ac:dyDescent="0.15">
      <c r="A42" s="224" t="s">
        <v>343</v>
      </c>
    </row>
    <row r="43" spans="1:1" ht="27" x14ac:dyDescent="0.15">
      <c r="A43" s="225" t="s">
        <v>389</v>
      </c>
    </row>
    <row r="44" spans="1:1" x14ac:dyDescent="0.15">
      <c r="A44" s="226" t="s">
        <v>341</v>
      </c>
    </row>
    <row r="45" spans="1:1" x14ac:dyDescent="0.15">
      <c r="A45" s="225" t="s">
        <v>390</v>
      </c>
    </row>
    <row r="46" spans="1:1" x14ac:dyDescent="0.15">
      <c r="A46" s="226" t="s">
        <v>341</v>
      </c>
    </row>
    <row r="47" spans="1:1" x14ac:dyDescent="0.15">
      <c r="A47" s="225" t="s">
        <v>391</v>
      </c>
    </row>
    <row r="48" spans="1:1" x14ac:dyDescent="0.15">
      <c r="A48" s="226" t="s">
        <v>341</v>
      </c>
    </row>
    <row r="50" spans="1:1" x14ac:dyDescent="0.15">
      <c r="A50" s="224" t="s">
        <v>344</v>
      </c>
    </row>
    <row r="51" spans="1:1" ht="27" x14ac:dyDescent="0.15">
      <c r="A51" s="225" t="s">
        <v>392</v>
      </c>
    </row>
    <row r="52" spans="1:1" x14ac:dyDescent="0.15">
      <c r="A52" s="227" t="s">
        <v>393</v>
      </c>
    </row>
    <row r="53" spans="1:1" x14ac:dyDescent="0.15">
      <c r="A53" s="227" t="s">
        <v>394</v>
      </c>
    </row>
    <row r="54" spans="1:1" x14ac:dyDescent="0.15">
      <c r="A54" s="227" t="s">
        <v>395</v>
      </c>
    </row>
    <row r="55" spans="1:1" x14ac:dyDescent="0.15">
      <c r="A55" s="227" t="s">
        <v>396</v>
      </c>
    </row>
    <row r="56" spans="1:1" x14ac:dyDescent="0.15">
      <c r="A56" s="227" t="s">
        <v>397</v>
      </c>
    </row>
    <row r="57" spans="1:1" x14ac:dyDescent="0.15">
      <c r="A57" s="227" t="s">
        <v>398</v>
      </c>
    </row>
    <row r="58" spans="1:1" x14ac:dyDescent="0.15">
      <c r="A58" s="227" t="s">
        <v>399</v>
      </c>
    </row>
    <row r="59" spans="1:1" ht="27" x14ac:dyDescent="0.15">
      <c r="A59" s="227" t="s">
        <v>400</v>
      </c>
    </row>
    <row r="60" spans="1:1" x14ac:dyDescent="0.15">
      <c r="A60" s="227" t="s">
        <v>401</v>
      </c>
    </row>
    <row r="61" spans="1:1" x14ac:dyDescent="0.15">
      <c r="A61" s="227" t="s">
        <v>402</v>
      </c>
    </row>
    <row r="62" spans="1:1" x14ac:dyDescent="0.15">
      <c r="A62" s="228" t="s">
        <v>403</v>
      </c>
    </row>
    <row r="63" spans="1:1" ht="27" x14ac:dyDescent="0.15">
      <c r="A63" s="227" t="s">
        <v>404</v>
      </c>
    </row>
    <row r="64" spans="1:1" x14ac:dyDescent="0.15">
      <c r="A64" s="227" t="s">
        <v>405</v>
      </c>
    </row>
    <row r="65" spans="1:1" x14ac:dyDescent="0.15">
      <c r="A65" s="227" t="s">
        <v>406</v>
      </c>
    </row>
    <row r="66" spans="1:1" x14ac:dyDescent="0.15">
      <c r="A66" s="227" t="s">
        <v>407</v>
      </c>
    </row>
    <row r="67" spans="1:1" ht="27" x14ac:dyDescent="0.15">
      <c r="A67" s="227" t="s">
        <v>408</v>
      </c>
    </row>
    <row r="68" spans="1:1" ht="40.5" x14ac:dyDescent="0.15">
      <c r="A68" s="225" t="s">
        <v>409</v>
      </c>
    </row>
    <row r="69" spans="1:1" ht="81" x14ac:dyDescent="0.15">
      <c r="A69" s="226" t="s">
        <v>365</v>
      </c>
    </row>
    <row r="70" spans="1:1" ht="27" x14ac:dyDescent="0.15">
      <c r="A70" s="225" t="s">
        <v>410</v>
      </c>
    </row>
    <row r="71" spans="1:1" x14ac:dyDescent="0.15">
      <c r="A71" s="226" t="s">
        <v>411</v>
      </c>
    </row>
    <row r="72" spans="1:1" x14ac:dyDescent="0.15">
      <c r="A72" s="225" t="s">
        <v>412</v>
      </c>
    </row>
    <row r="73" spans="1:1" x14ac:dyDescent="0.15">
      <c r="A73" s="226" t="s">
        <v>341</v>
      </c>
    </row>
  </sheetData>
  <phoneticPr fontId="11"/>
  <pageMargins left="0.78740157480314965" right="0.39370078740157483" top="0.39370078740157483" bottom="0.39370078740157483" header="0.51181102362204722" footer="0.51181102362204722"/>
  <pageSetup paperSize="9" scale="95" fitToHeight="0" orientation="portrait" r:id="rId1"/>
  <rowBreaks count="2" manualBreakCount="2">
    <brk id="12" max="16383" man="1"/>
    <brk id="67" man="1"/>
  </rowBreaks>
</worksheet>
</file>